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!Prace\MiraPacl\0465_Mandava_Stare Krecany\_Anicka\01_dokladovka\VYJÁDŘENÍ - vlastníci\"/>
    </mc:Choice>
  </mc:AlternateContent>
  <xr:revisionPtr revIDLastSave="0" documentId="13_ncr:1_{5AA4648C-76DC-4001-8234-85D83E828E61}" xr6:coauthVersionLast="46" xr6:coauthVersionMax="46" xr10:uidLastSave="{00000000-0000-0000-0000-000000000000}"/>
  <bookViews>
    <workbookView xWindow="28680" yWindow="-210" windowWidth="29040" windowHeight="17640" xr2:uid="{00000000-000D-0000-FFFF-FFFF00000000}"/>
  </bookViews>
  <sheets>
    <sheet name="List1" sheetId="1" r:id="rId1"/>
  </sheets>
  <definedNames>
    <definedName name="_xlnm._FilterDatabase" localSheetId="0" hidden="1">List1!$B$1:$X$84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8" i="1" l="1"/>
  <c r="J63" i="1"/>
  <c r="L63" i="1"/>
  <c r="J57" i="1" l="1"/>
  <c r="J52" i="1"/>
  <c r="K84" i="1"/>
  <c r="J65" i="1"/>
  <c r="J42" i="1"/>
  <c r="J56" i="1"/>
  <c r="J66" i="1"/>
  <c r="J20" i="1"/>
  <c r="J70" i="1"/>
  <c r="J71" i="1"/>
  <c r="J84" i="1" l="1"/>
  <c r="L20" i="1" l="1"/>
  <c r="L66" i="1"/>
  <c r="L71" i="1"/>
  <c r="L54" i="1"/>
  <c r="L84" i="1" l="1"/>
  <c r="L85" i="1" s="1"/>
</calcChain>
</file>

<file path=xl/sharedStrings.xml><?xml version="1.0" encoding="utf-8"?>
<sst xmlns="http://schemas.openxmlformats.org/spreadsheetml/2006/main" count="486" uniqueCount="238">
  <si>
    <t>Parcelní číslo</t>
  </si>
  <si>
    <t>LV</t>
  </si>
  <si>
    <r>
      <t>Výměra (m</t>
    </r>
    <r>
      <rPr>
        <vertAlign val="superscript"/>
        <sz val="9"/>
        <color theme="1"/>
        <rFont val="Calibri"/>
        <family val="2"/>
        <charset val="238"/>
        <scheme val="minor"/>
      </rPr>
      <t>2</t>
    </r>
    <r>
      <rPr>
        <sz val="9"/>
        <color theme="1"/>
        <rFont val="Calibri"/>
        <family val="2"/>
        <charset val="238"/>
        <scheme val="minor"/>
      </rPr>
      <t>)</t>
    </r>
  </si>
  <si>
    <t>Druh pozemku</t>
  </si>
  <si>
    <t>Způsob využití pozemku</t>
  </si>
  <si>
    <t>Vlastník</t>
  </si>
  <si>
    <t>Adresa</t>
  </si>
  <si>
    <t>břeh</t>
  </si>
  <si>
    <t>kontakt - telefon</t>
  </si>
  <si>
    <t>kontakt e-mail</t>
  </si>
  <si>
    <t>p</t>
  </si>
  <si>
    <t>zahrada</t>
  </si>
  <si>
    <t>941/2</t>
  </si>
  <si>
    <t>941/1</t>
  </si>
  <si>
    <t>3524/1</t>
  </si>
  <si>
    <t>917/1</t>
  </si>
  <si>
    <t>3792/7</t>
  </si>
  <si>
    <t>376/3</t>
  </si>
  <si>
    <t>3454/4</t>
  </si>
  <si>
    <t>902/1</t>
  </si>
  <si>
    <t>902/2</t>
  </si>
  <si>
    <t>379/2</t>
  </si>
  <si>
    <t>379/1</t>
  </si>
  <si>
    <t>376/2</t>
  </si>
  <si>
    <t>3454/3</t>
  </si>
  <si>
    <t>3520/2</t>
  </si>
  <si>
    <t>472/1</t>
  </si>
  <si>
    <t>872/1</t>
  </si>
  <si>
    <t>862/5</t>
  </si>
  <si>
    <t>851/3</t>
  </si>
  <si>
    <t>852/2</t>
  </si>
  <si>
    <t>840/1</t>
  </si>
  <si>
    <t>548/2</t>
  </si>
  <si>
    <t>3472/1</t>
  </si>
  <si>
    <t>554/1</t>
  </si>
  <si>
    <t>555/2</t>
  </si>
  <si>
    <t>555/3</t>
  </si>
  <si>
    <t>634/1</t>
  </si>
  <si>
    <t>3512/2</t>
  </si>
  <si>
    <t>840/2</t>
  </si>
  <si>
    <t>ostatní komunikace</t>
  </si>
  <si>
    <t>neplodná půda</t>
  </si>
  <si>
    <t>l</t>
  </si>
  <si>
    <t>vodní plocha</t>
  </si>
  <si>
    <t>koryto vodního toku umělé</t>
  </si>
  <si>
    <t>předběžný souhlas z r 2017</t>
  </si>
  <si>
    <t>932/2</t>
  </si>
  <si>
    <t>932/1</t>
  </si>
  <si>
    <t>M.Gunter@seznam.cz</t>
  </si>
  <si>
    <t>Trnovská Růžena</t>
  </si>
  <si>
    <t>Filipovská 582/20, Starý Jiříkov, 40753 Jiříkov</t>
  </si>
  <si>
    <t>Kovaříková Marie</t>
  </si>
  <si>
    <t>Dolní Kasárna 719, 25067 Klecany</t>
  </si>
  <si>
    <t>Druhá 380/12, Rumburk 3-Dolní Křečany, 40801 Rumburk</t>
  </si>
  <si>
    <t>Gálová Anna</t>
  </si>
  <si>
    <t>jiná plocha</t>
  </si>
  <si>
    <t>Bezručova 4219, 43003 Chomutov</t>
  </si>
  <si>
    <t>změna vlastníka - dříve Ráček</t>
  </si>
  <si>
    <t>č.p. 332, 407 61 Staré Křečany</t>
  </si>
  <si>
    <t>č.p. 38, 407 61 Staré Křečany</t>
  </si>
  <si>
    <t>Pražáková Michaela Bc.</t>
  </si>
  <si>
    <t>č.p. 13, 407 61 Staré Křečany</t>
  </si>
  <si>
    <t>č.p. 2, 407 61 Staré Křečany</t>
  </si>
  <si>
    <t>SJM Gvuzd Michal Bc.           a            Gvuzdová Kamila ing.</t>
  </si>
  <si>
    <t>Česká 1136/7, Košíře, 15800 Praha 5</t>
  </si>
  <si>
    <t>Jaroslava Kühnelová</t>
  </si>
  <si>
    <t>č.p. 259, 407 61 Staré Křečany</t>
  </si>
  <si>
    <t>Formánková Jana</t>
  </si>
  <si>
    <t>V podhájí 240/8, 408 01 Rumburk 1</t>
  </si>
  <si>
    <t>Adamičková Alice</t>
  </si>
  <si>
    <t xml:space="preserve">Janského 2437/15,155 00 Praha 5 -Stodůlky </t>
  </si>
  <si>
    <t>nesehnána</t>
  </si>
  <si>
    <t>Linhartová Jana</t>
  </si>
  <si>
    <t>č.p. 237, 407 61 Staré Křečany</t>
  </si>
  <si>
    <t>ostatní plocha</t>
  </si>
  <si>
    <t>osatní plocha</t>
  </si>
  <si>
    <t>otatní plocha</t>
  </si>
  <si>
    <t>Hausmannova 3012/2, Modřany, 14300 Praha 4</t>
  </si>
  <si>
    <t>Hovorková Zuzana</t>
  </si>
  <si>
    <t>č.p. 546, 407 61 Staré Křečany</t>
  </si>
  <si>
    <t>Helikarová Daniela</t>
  </si>
  <si>
    <t>č.p. 33, 407 61 Staré Křečany</t>
  </si>
  <si>
    <t>SJM Kalina Martin a Kalinová Zdenka</t>
  </si>
  <si>
    <t>č.p. 36, 407 61 Staré Křečany</t>
  </si>
  <si>
    <t>SJM Kubín Jan MUDR.    a                Kubínová Růžena MUDr.</t>
  </si>
  <si>
    <t>změna vlastníka - dříve Bendovi</t>
  </si>
  <si>
    <t>Sv. Čecha 770, 27711 Neratovice</t>
  </si>
  <si>
    <t>SJM Ježek Oldřich a Ježková Lucia Mgr.</t>
  </si>
  <si>
    <t>Benc Martin</t>
  </si>
  <si>
    <t>č.p. 234, 407 61 Staré Křečany</t>
  </si>
  <si>
    <t>Drobná Miroslava</t>
  </si>
  <si>
    <t>nám. Mládežníků 677, Lobeček, 27801 Kralupy nad Vltavou</t>
  </si>
  <si>
    <t>č.e. 49, 407 61 Staré Křečany</t>
  </si>
  <si>
    <t>SJM Koubík Jiří a Koubíková Marie</t>
  </si>
  <si>
    <t>č.p. 226, 407 61 Staré Křečany</t>
  </si>
  <si>
    <t>č.p. 251, 407 61 Staré Křečany</t>
  </si>
  <si>
    <t>SJM Schäfer Rudolf a Schäferová Jana</t>
  </si>
  <si>
    <t>č.p. 219, 407 61 Staré Křečany</t>
  </si>
  <si>
    <t>SJM Soukup Jan Bc.       a             Soukupová Stanislava Bc.</t>
  </si>
  <si>
    <t>České družiny 1943/27, Dejvice, 16000 Praha 6</t>
  </si>
  <si>
    <t>SJM Bohatý Jan a Bohatá Martina</t>
  </si>
  <si>
    <t>Brandlova 1564/17, Chodov, 14900 Praha 4</t>
  </si>
  <si>
    <t>640/1</t>
  </si>
  <si>
    <t>Věra, Tomáš a Aleš Bendovi       a    Bendová Kamila</t>
  </si>
  <si>
    <t>změna vlastníka - dříve OBEC</t>
  </si>
  <si>
    <t>737 272 827</t>
  </si>
  <si>
    <t xml:space="preserve">michal.gvuzd@gmail.com      </t>
  </si>
  <si>
    <t>michaela.dzupinova@benteler.com</t>
  </si>
  <si>
    <t>změna příjmení - dříve Džupinová</t>
  </si>
  <si>
    <t xml:space="preserve">608 820 596	</t>
  </si>
  <si>
    <t xml:space="preserve">danielahelikarova@seznam.cz     </t>
  </si>
  <si>
    <t>731 685 533</t>
  </si>
  <si>
    <t xml:space="preserve">bencmartin77@seznam.cz     </t>
  </si>
  <si>
    <t>602 202 094,    702 208 672</t>
  </si>
  <si>
    <t>petrdrobny@seznam.cz</t>
  </si>
  <si>
    <t>702 965 643</t>
  </si>
  <si>
    <t>602 149 301</t>
  </si>
  <si>
    <t>731 470 845</t>
  </si>
  <si>
    <t>bohata.martina@seznam.cz</t>
  </si>
  <si>
    <t xml:space="preserve">1tomben@seznam.cz   </t>
  </si>
  <si>
    <t>P</t>
  </si>
  <si>
    <t>468/1</t>
  </si>
  <si>
    <t>Obec Staré Křečany</t>
  </si>
  <si>
    <t>Hlinka Jiří</t>
  </si>
  <si>
    <t xml:space="preserve"> č. p. 112, 40761 Staré Křečany </t>
  </si>
  <si>
    <t>856/1</t>
  </si>
  <si>
    <t>856/2</t>
  </si>
  <si>
    <t>úsek</t>
  </si>
  <si>
    <t>celkový zábor (m2)</t>
  </si>
  <si>
    <t>trvalý zábor (m2)</t>
  </si>
  <si>
    <t>dočasný zábor (m2)</t>
  </si>
  <si>
    <t>Palko Ladislav</t>
  </si>
  <si>
    <t>T?</t>
  </si>
  <si>
    <t>A</t>
  </si>
  <si>
    <t>N</t>
  </si>
  <si>
    <t>3454/5</t>
  </si>
  <si>
    <t>3792/5</t>
  </si>
  <si>
    <t>Povodí Ohře, státní podnik</t>
  </si>
  <si>
    <t xml:space="preserve"> koryto vodního toku přirozené nebo upravené</t>
  </si>
  <si>
    <t>3792/2</t>
  </si>
  <si>
    <t>872/6</t>
  </si>
  <si>
    <t>3472/7</t>
  </si>
  <si>
    <t>1.2.3.4</t>
  </si>
  <si>
    <t>ID VL</t>
  </si>
  <si>
    <t>č. p. 502, 40761 Staré Křečany 1/2</t>
  </si>
  <si>
    <t>n</t>
  </si>
  <si>
    <t>POUZE ROH DOČASNÝ ZÁBOR</t>
  </si>
  <si>
    <t>859/2</t>
  </si>
  <si>
    <t>857/2</t>
  </si>
  <si>
    <t xml:space="preserve">Marcínová Ingrid,
Schnittnerová Astrid, </t>
  </si>
  <si>
    <t>13A</t>
  </si>
  <si>
    <t>KOMUNIKACE PRAVÝ BŘEH - ÚSEK 1 + 2+3</t>
  </si>
  <si>
    <t>CELKEM</t>
  </si>
  <si>
    <t>2,4</t>
  </si>
  <si>
    <t>872/4</t>
  </si>
  <si>
    <t>2, 4</t>
  </si>
  <si>
    <t>144/1</t>
  </si>
  <si>
    <t>zastavěná plocha a nádvoří</t>
  </si>
  <si>
    <t>zbořeniště</t>
  </si>
  <si>
    <t>1.2,3</t>
  </si>
  <si>
    <t>2/2</t>
  </si>
  <si>
    <t>? Zařízení staveniště</t>
  </si>
  <si>
    <t>SJM Harant Štefan a Harantová Drahomíra, 
SJM Macháček František a Macháčková Zdeňka,</t>
  </si>
  <si>
    <t>Günther Martin, Güntherová Erika</t>
  </si>
  <si>
    <t xml:space="preserve">Petrova 758/5, Starý Jiříkov, 40753 Jiříkov,   Slovenského nár. povstání 155/10, Rumburk 1, 40801 Rumburk </t>
  </si>
  <si>
    <t>č.p. 505, 407 61 Staré Křečany,  Na valech 480/9,  408 01 Rumburk</t>
  </si>
  <si>
    <t>ODESLÁNO</t>
  </si>
  <si>
    <t>TTP</t>
  </si>
  <si>
    <t>SJM Kocman Václav       a      Kocmanová Jana</t>
  </si>
  <si>
    <t>SJM Nedvěd Jiří RNDr.       a         Nedvědová Lucie</t>
  </si>
  <si>
    <t>SJM Strauss Rudolf       a     Straussová Jindřiška</t>
  </si>
  <si>
    <t>jirinedved@centrum.cz</t>
  </si>
  <si>
    <t>ladys81@seznam.cz</t>
  </si>
  <si>
    <t>marikovarikova@seznam.cz</t>
  </si>
  <si>
    <t>606 744 600            774 058 735</t>
  </si>
  <si>
    <t>r.strauss@seznam.cz                 J.Straussova@seznam.cz</t>
  </si>
  <si>
    <t>paní - 725 329 599</t>
  </si>
  <si>
    <t>hlinkovi@volny.cz</t>
  </si>
  <si>
    <t>POŽADAVKY</t>
  </si>
  <si>
    <t>výstavba schodů</t>
  </si>
  <si>
    <t>Hlaváčová Marcela, Lacman Jaroslav</t>
  </si>
  <si>
    <t>hacek@vdffree.cz   monty@vdffree.cz</t>
  </si>
  <si>
    <t>PODEPSÁNO</t>
  </si>
  <si>
    <t xml:space="preserve"> </t>
  </si>
  <si>
    <t>25.11.2020  a  3.12.2020</t>
  </si>
  <si>
    <t>SJM Butal Jaroslav     a                                 Butalová Jana Bc.</t>
  </si>
  <si>
    <t>Helikar Marek, Helikarová Daniela</t>
  </si>
  <si>
    <t>marekhelikar@hotmail.com</t>
  </si>
  <si>
    <t>schody - dle situace</t>
  </si>
  <si>
    <t>POZNÁMKY</t>
  </si>
  <si>
    <t>nesvéprávná - zastoupena opatrovníkiem - Město Jiříkov</t>
  </si>
  <si>
    <t>Město jiříkov - 412 338 111</t>
  </si>
  <si>
    <t>skvorova.j@jirikov.cz</t>
  </si>
  <si>
    <t>Marcínová-č. p. 521, 40761 Staré Křečany,                  Schnittnerová-Zahrady 30, 40747 Krásná Lípa</t>
  </si>
  <si>
    <t>774 810 683,   412 336 172</t>
  </si>
  <si>
    <t>Konečná 636, 27711 Libiš</t>
  </si>
  <si>
    <t>315 682 546 - tel. -zubní ordinace-volat ráno</t>
  </si>
  <si>
    <t>16.11.2020 + 14.12.2020</t>
  </si>
  <si>
    <t>16.11.2020  + 14.12.2020</t>
  </si>
  <si>
    <t>777 481 705 - paní</t>
  </si>
  <si>
    <t>NESOUHLAS</t>
  </si>
  <si>
    <t>12.12.20230</t>
  </si>
  <si>
    <t>požadavek 20.000,-Kč za pokácení stromu (jasan)</t>
  </si>
  <si>
    <t>SJM Macháček Ladislav a Macháčková Markéta</t>
  </si>
  <si>
    <t>č. p. 522, 40761 Staré Křečany</t>
  </si>
  <si>
    <t>jan.skp@seznam.cz     babkasj@seznam.cz</t>
  </si>
  <si>
    <t xml:space="preserve">Helikar - č. p. 38, 40761 Staré Křečany,                                  Helikarová - č. p. 33, 40761 Staré Křečany,  </t>
  </si>
  <si>
    <t xml:space="preserve">č. p. 15, 40761 Staré Křečany </t>
  </si>
  <si>
    <t>ODMÍTLI PODEPSAT 2017</t>
  </si>
  <si>
    <t>721 158 258 - Marcínová ml.</t>
  </si>
  <si>
    <t>16.11.2020   + 21.01.2021</t>
  </si>
  <si>
    <t>paní 19.11.2020      pán 4.1.+18.1.2021</t>
  </si>
  <si>
    <t>732 410 970             412 336 035</t>
  </si>
  <si>
    <t>728 445 752 - B. Věra                              605 181 798 - B. Tomáš</t>
  </si>
  <si>
    <t>women@email.cz</t>
  </si>
  <si>
    <t>požadavek - schody, nekácet 2x jeřáb</t>
  </si>
  <si>
    <t>607 836 681 - p.Šindler-otec</t>
  </si>
  <si>
    <t>pozn - info Poh            z r. 2017</t>
  </si>
  <si>
    <t>požadavek na dendrologický posudek jasanu (dn80),  v případě, že bude zdravý-nekácet</t>
  </si>
  <si>
    <t>zařizuje otec Josef Šindler, St.Křečany 424</t>
  </si>
  <si>
    <t>požadavek vysoké částky za dočasný zábor - po telefonické dohodě bude akceptovat částku dle Výměru MF, ale už nechce nic znovu podepisovat</t>
  </si>
  <si>
    <t>705 007 132                 776 775 407</t>
  </si>
  <si>
    <t>23.12.2020 + 15.1.2021</t>
  </si>
  <si>
    <t>požadavek 500,- za dočas zábor, práce bez mechanizace, obnova plotu, přesazení keřů</t>
  </si>
  <si>
    <r>
      <rPr>
        <sz val="12"/>
        <rFont val="Calibri"/>
        <family val="2"/>
        <charset val="238"/>
        <scheme val="minor"/>
      </rPr>
      <t>17.12.2020</t>
    </r>
    <r>
      <rPr>
        <sz val="9"/>
        <rFont val="Calibri"/>
        <family val="2"/>
        <charset val="238"/>
        <scheme val="minor"/>
      </rPr>
      <t xml:space="preserve"> - Harantovi         </t>
    </r>
    <r>
      <rPr>
        <sz val="12"/>
        <rFont val="Calibri"/>
        <family val="2"/>
        <charset val="238"/>
        <scheme val="minor"/>
      </rPr>
      <t>29.1.2021</t>
    </r>
    <r>
      <rPr>
        <sz val="9"/>
        <rFont val="Calibri"/>
        <family val="2"/>
        <charset val="238"/>
        <scheme val="minor"/>
      </rPr>
      <t xml:space="preserve"> - Macháčkovi+pozůstalost</t>
    </r>
  </si>
  <si>
    <t>412 336 169 - Harantovi                  737 190 391 - Macháčková</t>
  </si>
  <si>
    <t>zachování stromů - dle podepsané situace</t>
  </si>
  <si>
    <t xml:space="preserve">požadavek na velké omezení kácení </t>
  </si>
  <si>
    <t>Frant. Macháček zemřel, získáno vyjádření notářky, na souhlasu i situaci jsou podepsáni všichni potenciální dědicové = pro úřad postačující</t>
  </si>
  <si>
    <t>30.11.2020   +   20.01.2021</t>
  </si>
  <si>
    <t>MOŽNÝ odprodej celého pozemku před stavbou, požadovaná cena 90,- Kč/m2 = celkem 3.330,-Kč</t>
  </si>
  <si>
    <r>
      <rPr>
        <sz val="10"/>
        <color rgb="FFFF0000"/>
        <rFont val="Calibri"/>
        <family val="2"/>
        <charset val="238"/>
        <scheme val="minor"/>
      </rPr>
      <t>Požadavek - ocenění kácených stromů podle Metodiky AOPK (Kolařík</t>
    </r>
    <r>
      <rPr>
        <sz val="10"/>
        <color rgb="FFFF0000"/>
        <rFont val="Calibri"/>
        <family val="2"/>
        <charset val="238"/>
      </rPr>
      <t>&amp;spol.)</t>
    </r>
  </si>
  <si>
    <t>paní je právník, zdlouhavé jednání</t>
  </si>
  <si>
    <t>valenta.jiri@icloud.com</t>
  </si>
  <si>
    <t>vyřizuje za ně dcera - p. Ježková         (č 31)</t>
  </si>
  <si>
    <t xml:space="preserve">702 459 551 - pán                               724 087 106 - paní </t>
  </si>
  <si>
    <t>01.03.2021+    09.03.2021</t>
  </si>
  <si>
    <t>11.03.2021 + 23.03.2021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</si>
</sst>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8"/>
      <color rgb="FF000000"/>
      <name val="Segoe U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000000"/>
      <name val="Segoe U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b/>
      <sz val="12"/>
      <color rgb="FFCC0099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AAAAAA"/>
      </left>
      <right style="medium">
        <color rgb="FFAAAAAA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4" borderId="0" xfId="0" applyFill="1"/>
    <xf numFmtId="0" fontId="2" fillId="2" borderId="1" xfId="0" applyFont="1" applyFill="1" applyBorder="1" applyAlignment="1">
      <alignment horizontal="center" vertical="top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right" vertical="center" wrapText="1"/>
    </xf>
    <xf numFmtId="0" fontId="0" fillId="0" borderId="1" xfId="0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1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/>
    </xf>
    <xf numFmtId="0" fontId="2" fillId="0" borderId="15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quotePrefix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wrapText="1"/>
    </xf>
    <xf numFmtId="0" fontId="2" fillId="0" borderId="25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4" fillId="0" borderId="25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center" wrapText="1"/>
    </xf>
    <xf numFmtId="0" fontId="4" fillId="0" borderId="15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3" borderId="23" xfId="0" applyFont="1" applyFill="1" applyBorder="1" applyAlignment="1">
      <alignment horizontal="center" wrapText="1"/>
    </xf>
    <xf numFmtId="0" fontId="4" fillId="3" borderId="28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0" fontId="0" fillId="3" borderId="28" xfId="0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49" fontId="2" fillId="3" borderId="28" xfId="0" applyNumberFormat="1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0" fillId="5" borderId="23" xfId="0" applyFill="1" applyBorder="1" applyAlignment="1">
      <alignment horizontal="center" wrapText="1"/>
    </xf>
    <xf numFmtId="0" fontId="4" fillId="5" borderId="7" xfId="0" applyFont="1" applyFill="1" applyBorder="1" applyAlignment="1">
      <alignment horizontal="center" wrapText="1"/>
    </xf>
    <xf numFmtId="0" fontId="2" fillId="5" borderId="7" xfId="0" applyFont="1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wrapText="1"/>
    </xf>
    <xf numFmtId="0" fontId="4" fillId="5" borderId="11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4" fontId="7" fillId="0" borderId="14" xfId="0" applyNumberFormat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1" fillId="0" borderId="8" xfId="1" applyFill="1" applyBorder="1" applyAlignment="1">
      <alignment horizontal="left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vertical="center" wrapText="1"/>
    </xf>
    <xf numFmtId="14" fontId="7" fillId="6" borderId="14" xfId="0" applyNumberFormat="1" applyFont="1" applyFill="1" applyBorder="1" applyAlignment="1">
      <alignment horizontal="center" vertical="center" wrapText="1"/>
    </xf>
    <xf numFmtId="3" fontId="2" fillId="6" borderId="15" xfId="0" applyNumberFormat="1" applyFont="1" applyFill="1" applyBorder="1" applyAlignment="1">
      <alignment horizontal="center" vertical="center" wrapText="1"/>
    </xf>
    <xf numFmtId="0" fontId="1" fillId="6" borderId="15" xfId="1" applyFill="1" applyBorder="1" applyAlignment="1">
      <alignment horizontal="left" vertical="center" wrapText="1"/>
    </xf>
    <xf numFmtId="0" fontId="0" fillId="2" borderId="37" xfId="0" applyFill="1" applyBorder="1" applyAlignment="1">
      <alignment horizontal="center" vertical="top"/>
    </xf>
    <xf numFmtId="0" fontId="0" fillId="2" borderId="36" xfId="0" applyFill="1" applyBorder="1" applyAlignment="1">
      <alignment horizontal="center" vertical="top"/>
    </xf>
    <xf numFmtId="0" fontId="8" fillId="0" borderId="36" xfId="0" applyFont="1" applyFill="1" applyBorder="1" applyAlignment="1">
      <alignment horizontal="left" vertical="center" wrapText="1"/>
    </xf>
    <xf numFmtId="0" fontId="2" fillId="0" borderId="36" xfId="0" applyFont="1" applyFill="1" applyBorder="1" applyAlignment="1">
      <alignment horizontal="left" vertical="center" wrapText="1"/>
    </xf>
    <xf numFmtId="0" fontId="5" fillId="0" borderId="36" xfId="0" applyFont="1" applyFill="1" applyBorder="1" applyAlignment="1">
      <alignment horizontal="left" vertical="center" wrapText="1"/>
    </xf>
    <xf numFmtId="14" fontId="7" fillId="6" borderId="36" xfId="0" applyNumberFormat="1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" fillId="0" borderId="15" xfId="1" applyFill="1" applyBorder="1" applyAlignment="1">
      <alignment horizontal="left" vertical="center" wrapText="1"/>
    </xf>
    <xf numFmtId="14" fontId="7" fillId="0" borderId="36" xfId="0" applyNumberFormat="1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left" vertical="center" wrapText="1"/>
    </xf>
    <xf numFmtId="0" fontId="7" fillId="6" borderId="36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center" vertical="top"/>
    </xf>
    <xf numFmtId="0" fontId="1" fillId="0" borderId="8" xfId="1" quotePrefix="1" applyFill="1" applyBorder="1" applyAlignment="1">
      <alignment horizontal="center" vertical="center" wrapText="1"/>
    </xf>
    <xf numFmtId="0" fontId="0" fillId="0" borderId="28" xfId="0" applyFill="1" applyBorder="1" applyAlignment="1">
      <alignment vertical="center" wrapText="1"/>
    </xf>
    <xf numFmtId="14" fontId="7" fillId="7" borderId="14" xfId="0" applyNumberFormat="1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3" fontId="2" fillId="0" borderId="12" xfId="0" applyNumberFormat="1" applyFont="1" applyFill="1" applyBorder="1" applyAlignment="1">
      <alignment horizontal="center" vertical="center" wrapText="1"/>
    </xf>
    <xf numFmtId="14" fontId="16" fillId="0" borderId="16" xfId="0" applyNumberFormat="1" applyFont="1" applyFill="1" applyBorder="1" applyAlignment="1">
      <alignment horizontal="center" vertical="center" wrapText="1"/>
    </xf>
    <xf numFmtId="14" fontId="18" fillId="6" borderId="16" xfId="0" applyNumberFormat="1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14" fontId="16" fillId="6" borderId="16" xfId="0" applyNumberFormat="1" applyFont="1" applyFill="1" applyBorder="1" applyAlignment="1">
      <alignment horizontal="center" vertical="center" wrapText="1"/>
    </xf>
    <xf numFmtId="0" fontId="7" fillId="6" borderId="15" xfId="1" applyFont="1" applyFill="1" applyBorder="1" applyAlignment="1">
      <alignment horizontal="left" vertical="center" wrapText="1"/>
    </xf>
    <xf numFmtId="14" fontId="2" fillId="0" borderId="15" xfId="0" applyNumberFormat="1" applyFont="1" applyFill="1" applyBorder="1" applyAlignment="1">
      <alignment horizontal="center" vertical="center" wrapText="1"/>
    </xf>
    <xf numFmtId="0" fontId="0" fillId="0" borderId="42" xfId="0" applyFill="1" applyBorder="1" applyAlignment="1">
      <alignment vertical="center" wrapText="1"/>
    </xf>
    <xf numFmtId="0" fontId="0" fillId="0" borderId="7" xfId="0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left" vertical="center" wrapText="1"/>
    </xf>
    <xf numFmtId="14" fontId="22" fillId="0" borderId="16" xfId="0" applyNumberFormat="1" applyFont="1" applyFill="1" applyBorder="1" applyAlignment="1">
      <alignment horizontal="center" vertical="center" wrapText="1"/>
    </xf>
    <xf numFmtId="0" fontId="1" fillId="0" borderId="15" xfId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top" wrapText="1"/>
    </xf>
    <xf numFmtId="0" fontId="8" fillId="7" borderId="22" xfId="0" applyFont="1" applyFill="1" applyBorder="1" applyAlignment="1">
      <alignment horizontal="left" vertical="center" wrapText="1"/>
    </xf>
    <xf numFmtId="0" fontId="2" fillId="7" borderId="22" xfId="0" applyFont="1" applyFill="1" applyBorder="1" applyAlignment="1">
      <alignment horizontal="left" vertical="center" wrapText="1"/>
    </xf>
    <xf numFmtId="0" fontId="5" fillId="7" borderId="17" xfId="0" applyFont="1" applyFill="1" applyBorder="1" applyAlignment="1">
      <alignment horizontal="left" vertical="center" wrapText="1"/>
    </xf>
    <xf numFmtId="0" fontId="5" fillId="7" borderId="16" xfId="0" applyFont="1" applyFill="1" applyBorder="1" applyAlignment="1">
      <alignment horizontal="left" vertical="center" wrapText="1"/>
    </xf>
    <xf numFmtId="0" fontId="2" fillId="7" borderId="16" xfId="0" applyFont="1" applyFill="1" applyBorder="1" applyAlignment="1">
      <alignment horizontal="left" vertical="center" wrapText="1"/>
    </xf>
    <xf numFmtId="0" fontId="5" fillId="7" borderId="9" xfId="0" applyFont="1" applyFill="1" applyBorder="1" applyAlignment="1">
      <alignment horizontal="left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left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8" fillId="7" borderId="16" xfId="0" applyFont="1" applyFill="1" applyBorder="1" applyAlignment="1">
      <alignment horizontal="left" vertical="center" wrapText="1"/>
    </xf>
    <xf numFmtId="0" fontId="2" fillId="7" borderId="24" xfId="0" applyFont="1" applyFill="1" applyBorder="1" applyAlignment="1">
      <alignment horizontal="left" vertical="center" wrapText="1"/>
    </xf>
    <xf numFmtId="0" fontId="2" fillId="7" borderId="29" xfId="0" applyFont="1" applyFill="1" applyBorder="1" applyAlignment="1">
      <alignment horizontal="left" vertical="center" wrapText="1"/>
    </xf>
    <xf numFmtId="0" fontId="7" fillId="7" borderId="29" xfId="0" applyFont="1" applyFill="1" applyBorder="1" applyAlignment="1">
      <alignment horizontal="left" vertical="center" wrapText="1"/>
    </xf>
    <xf numFmtId="0" fontId="5" fillId="7" borderId="29" xfId="0" applyFont="1" applyFill="1" applyBorder="1" applyAlignment="1">
      <alignment horizontal="left" vertical="center" wrapText="1"/>
    </xf>
    <xf numFmtId="0" fontId="2" fillId="7" borderId="26" xfId="0" applyFont="1" applyFill="1" applyBorder="1" applyAlignment="1">
      <alignment horizontal="left" vertical="center" wrapText="1"/>
    </xf>
    <xf numFmtId="14" fontId="7" fillId="8" borderId="14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wrapText="1"/>
    </xf>
    <xf numFmtId="0" fontId="4" fillId="6" borderId="15" xfId="0" applyFont="1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2" fillId="6" borderId="15" xfId="0" applyFont="1" applyFill="1" applyBorder="1" applyAlignment="1">
      <alignment wrapText="1"/>
    </xf>
    <xf numFmtId="0" fontId="0" fillId="6" borderId="15" xfId="0" applyFill="1" applyBorder="1" applyAlignment="1">
      <alignment horizontal="left" vertical="center" wrapText="1"/>
    </xf>
    <xf numFmtId="0" fontId="2" fillId="6" borderId="16" xfId="0" applyFont="1" applyFill="1" applyBorder="1" applyAlignment="1">
      <alignment horizontal="left" vertical="center" wrapText="1"/>
    </xf>
    <xf numFmtId="0" fontId="16" fillId="6" borderId="16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5" fillId="0" borderId="3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vertical="center" wrapText="1"/>
    </xf>
    <xf numFmtId="3" fontId="6" fillId="6" borderId="0" xfId="1" applyNumberFormat="1" applyFont="1" applyFill="1" applyAlignment="1">
      <alignment horizontal="center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5" fillId="6" borderId="9" xfId="0" applyFont="1" applyFill="1" applyBorder="1" applyAlignment="1">
      <alignment horizontal="left" vertical="center" wrapText="1"/>
    </xf>
    <xf numFmtId="14" fontId="16" fillId="6" borderId="30" xfId="0" applyNumberFormat="1" applyFont="1" applyFill="1" applyBorder="1" applyAlignment="1">
      <alignment horizontal="center" vertical="center" wrapText="1"/>
    </xf>
    <xf numFmtId="0" fontId="23" fillId="6" borderId="36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wrapText="1"/>
    </xf>
    <xf numFmtId="14" fontId="16" fillId="0" borderId="36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vertical="center" wrapText="1"/>
    </xf>
    <xf numFmtId="0" fontId="7" fillId="7" borderId="2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0" fillId="0" borderId="41" xfId="0" applyFill="1" applyBorder="1" applyAlignment="1">
      <alignment horizontal="left" vertical="center" wrapText="1"/>
    </xf>
    <xf numFmtId="0" fontId="0" fillId="0" borderId="42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2" fillId="0" borderId="41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42" xfId="0" applyFont="1" applyFill="1" applyBorder="1" applyAlignment="1">
      <alignment horizontal="left" vertical="center" wrapText="1"/>
    </xf>
    <xf numFmtId="0" fontId="20" fillId="0" borderId="38" xfId="0" applyFont="1" applyFill="1" applyBorder="1" applyAlignment="1">
      <alignment horizontal="center" vertical="center" wrapText="1"/>
    </xf>
    <xf numFmtId="0" fontId="20" fillId="0" borderId="39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left" vertical="center" wrapText="1"/>
    </xf>
    <xf numFmtId="0" fontId="4" fillId="0" borderId="42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vertical="center" wrapText="1"/>
    </xf>
    <xf numFmtId="0" fontId="2" fillId="0" borderId="44" xfId="0" applyFont="1" applyFill="1" applyBorder="1" applyAlignment="1">
      <alignment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left" vertical="center" wrapText="1"/>
    </xf>
    <xf numFmtId="0" fontId="5" fillId="0" borderId="39" xfId="0" applyFont="1" applyFill="1" applyBorder="1" applyAlignment="1">
      <alignment horizontal="left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" fillId="5" borderId="38" xfId="0" applyFont="1" applyFill="1" applyBorder="1" applyAlignment="1">
      <alignment horizontal="center" vertical="center" wrapText="1"/>
    </xf>
    <xf numFmtId="0" fontId="2" fillId="5" borderId="40" xfId="0" applyFont="1" applyFill="1" applyBorder="1" applyAlignment="1">
      <alignment horizontal="center" vertical="center" wrapText="1"/>
    </xf>
    <xf numFmtId="0" fontId="2" fillId="5" borderId="39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6" borderId="38" xfId="0" applyFont="1" applyFill="1" applyBorder="1" applyAlignment="1">
      <alignment horizontal="left" vertical="center" wrapText="1"/>
    </xf>
    <xf numFmtId="0" fontId="2" fillId="6" borderId="40" xfId="0" applyFont="1" applyFill="1" applyBorder="1" applyAlignment="1">
      <alignment horizontal="left" vertical="center" wrapText="1"/>
    </xf>
    <xf numFmtId="0" fontId="2" fillId="6" borderId="39" xfId="0" applyFont="1" applyFill="1" applyBorder="1" applyAlignment="1">
      <alignment horizontal="left" vertical="center" wrapText="1"/>
    </xf>
    <xf numFmtId="14" fontId="7" fillId="0" borderId="38" xfId="0" applyNumberFormat="1" applyFont="1" applyFill="1" applyBorder="1" applyAlignment="1">
      <alignment horizontal="center" vertical="center" wrapText="1"/>
    </xf>
    <xf numFmtId="14" fontId="7" fillId="0" borderId="39" xfId="0" applyNumberFormat="1" applyFont="1" applyFill="1" applyBorder="1" applyAlignment="1">
      <alignment horizontal="center" vertical="center" wrapText="1"/>
    </xf>
    <xf numFmtId="0" fontId="21" fillId="0" borderId="40" xfId="0" applyFont="1" applyFill="1" applyBorder="1" applyAlignment="1">
      <alignment horizontal="center" vertical="center" wrapText="1"/>
    </xf>
    <xf numFmtId="0" fontId="21" fillId="0" borderId="39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14" fontId="2" fillId="7" borderId="27" xfId="0" applyNumberFormat="1" applyFont="1" applyFill="1" applyBorder="1" applyAlignment="1">
      <alignment horizontal="center" vertical="center" wrapText="1"/>
    </xf>
    <xf numFmtId="0" fontId="2" fillId="7" borderId="32" xfId="0" applyFon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6" fillId="6" borderId="4" xfId="1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14" fontId="2" fillId="8" borderId="6" xfId="0" applyNumberFormat="1" applyFont="1" applyFill="1" applyBorder="1" applyAlignment="1">
      <alignment horizontal="center" vertical="center" wrapText="1"/>
    </xf>
    <xf numFmtId="0" fontId="2" fillId="8" borderId="18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14" fontId="2" fillId="3" borderId="6" xfId="0" applyNumberFormat="1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left" vertical="center" wrapText="1"/>
    </xf>
    <xf numFmtId="0" fontId="9" fillId="5" borderId="4" xfId="0" applyFont="1" applyFill="1" applyBorder="1" applyAlignment="1">
      <alignment horizontal="left" vertical="center" wrapText="1"/>
    </xf>
    <xf numFmtId="0" fontId="9" fillId="5" borderId="12" xfId="0" applyFont="1" applyFill="1" applyBorder="1" applyAlignment="1">
      <alignment horizontal="left" vertical="center" wrapText="1"/>
    </xf>
    <xf numFmtId="3" fontId="2" fillId="5" borderId="8" xfId="0" applyNumberFormat="1" applyFont="1" applyFill="1" applyBorder="1" applyAlignment="1">
      <alignment horizontal="center" vertical="center" wrapText="1"/>
    </xf>
    <xf numFmtId="3" fontId="2" fillId="5" borderId="4" xfId="0" applyNumberFormat="1" applyFont="1" applyFill="1" applyBorder="1" applyAlignment="1">
      <alignment horizontal="center" vertical="center" wrapText="1"/>
    </xf>
    <xf numFmtId="3" fontId="2" fillId="5" borderId="12" xfId="0" applyNumberFormat="1" applyFont="1" applyFill="1" applyBorder="1" applyAlignment="1">
      <alignment horizontal="center" vertical="center" wrapText="1"/>
    </xf>
    <xf numFmtId="14" fontId="18" fillId="3" borderId="9" xfId="0" applyNumberFormat="1" applyFont="1" applyFill="1" applyBorder="1" applyAlignment="1">
      <alignment horizontal="center" vertical="center" wrapText="1"/>
    </xf>
    <xf numFmtId="0" fontId="18" fillId="3" borderId="19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4" fontId="7" fillId="0" borderId="6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14" fontId="16" fillId="0" borderId="9" xfId="0" applyNumberFormat="1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2" fillId="5" borderId="12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3" fontId="2" fillId="0" borderId="1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14" fontId="2" fillId="0" borderId="6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4" fontId="18" fillId="0" borderId="33" xfId="0" applyNumberFormat="1" applyFont="1" applyFill="1" applyBorder="1" applyAlignment="1">
      <alignment horizontal="center" vertical="center" wrapText="1"/>
    </xf>
    <xf numFmtId="0" fontId="18" fillId="0" borderId="34" xfId="0" applyFont="1" applyFill="1" applyBorder="1" applyAlignment="1">
      <alignment horizontal="center" vertical="center" wrapText="1"/>
    </xf>
    <xf numFmtId="0" fontId="18" fillId="0" borderId="35" xfId="0" applyFont="1" applyFill="1" applyBorder="1" applyAlignment="1">
      <alignment horizontal="center" vertical="center" wrapText="1"/>
    </xf>
    <xf numFmtId="14" fontId="16" fillId="0" borderId="33" xfId="0" applyNumberFormat="1" applyFont="1" applyFill="1" applyBorder="1" applyAlignment="1">
      <alignment horizontal="center" vertical="center" wrapText="1"/>
    </xf>
    <xf numFmtId="0" fontId="16" fillId="0" borderId="3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7" borderId="17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2" fillId="7" borderId="20" xfId="0" applyFont="1" applyFill="1" applyBorder="1" applyAlignment="1">
      <alignment horizontal="left" vertical="center" wrapText="1"/>
    </xf>
    <xf numFmtId="0" fontId="2" fillId="7" borderId="21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8" fillId="7" borderId="20" xfId="0" applyFont="1" applyFill="1" applyBorder="1" applyAlignment="1">
      <alignment horizontal="left" vertical="center" wrapText="1"/>
    </xf>
    <xf numFmtId="0" fontId="8" fillId="7" borderId="21" xfId="0" applyFont="1" applyFill="1" applyBorder="1" applyAlignment="1">
      <alignment horizontal="left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14" fontId="19" fillId="6" borderId="9" xfId="0" applyNumberFormat="1" applyFont="1" applyFill="1" applyBorder="1" applyAlignment="1">
      <alignment horizontal="center" vertical="center" wrapText="1"/>
    </xf>
    <xf numFmtId="0" fontId="19" fillId="6" borderId="19" xfId="0" applyFont="1" applyFill="1" applyBorder="1" applyAlignment="1">
      <alignment horizontal="center" vertical="center" wrapText="1"/>
    </xf>
    <xf numFmtId="0" fontId="19" fillId="6" borderId="1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7" borderId="1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14" fontId="7" fillId="7" borderId="6" xfId="0" applyNumberFormat="1" applyFont="1" applyFill="1" applyBorder="1" applyAlignment="1">
      <alignment horizontal="center" vertical="center" wrapText="1"/>
    </xf>
    <xf numFmtId="14" fontId="7" fillId="7" borderId="10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FFCC"/>
      <color rgb="FFCC0099"/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hacek@vdffree.cz" TargetMode="External"/><Relationship Id="rId13" Type="http://schemas.openxmlformats.org/officeDocument/2006/relationships/hyperlink" Target="mailto:skvorova.j@jirikov.cz" TargetMode="External"/><Relationship Id="rId3" Type="http://schemas.openxmlformats.org/officeDocument/2006/relationships/hyperlink" Target="mailto:petrdrobny@seznam.cz" TargetMode="External"/><Relationship Id="rId7" Type="http://schemas.openxmlformats.org/officeDocument/2006/relationships/hyperlink" Target="mailto:jirinedved@centrum.cz" TargetMode="External"/><Relationship Id="rId12" Type="http://schemas.openxmlformats.org/officeDocument/2006/relationships/hyperlink" Target="mailto:marekhelikar@hotmail.com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mailto:bencmartin77@seznam.cz" TargetMode="External"/><Relationship Id="rId16" Type="http://schemas.openxmlformats.org/officeDocument/2006/relationships/hyperlink" Target="mailto:valenta.jiri@icloud.com" TargetMode="External"/><Relationship Id="rId1" Type="http://schemas.openxmlformats.org/officeDocument/2006/relationships/hyperlink" Target="mailto:danielahelikarova@seznam.cz" TargetMode="External"/><Relationship Id="rId6" Type="http://schemas.openxmlformats.org/officeDocument/2006/relationships/hyperlink" Target="mailto:jan.skp@seznam.cz" TargetMode="External"/><Relationship Id="rId11" Type="http://schemas.openxmlformats.org/officeDocument/2006/relationships/hyperlink" Target="mailto:hlinkovi@volny.cz" TargetMode="External"/><Relationship Id="rId5" Type="http://schemas.openxmlformats.org/officeDocument/2006/relationships/hyperlink" Target="mailto:1tomben@seznam.cz" TargetMode="External"/><Relationship Id="rId15" Type="http://schemas.openxmlformats.org/officeDocument/2006/relationships/hyperlink" Target="mailto:women@email.cz" TargetMode="External"/><Relationship Id="rId10" Type="http://schemas.openxmlformats.org/officeDocument/2006/relationships/hyperlink" Target="mailto:marikovarikova@seznam.cz" TargetMode="External"/><Relationship Id="rId4" Type="http://schemas.openxmlformats.org/officeDocument/2006/relationships/hyperlink" Target="mailto:J.Straussova@seznam.cz" TargetMode="External"/><Relationship Id="rId9" Type="http://schemas.openxmlformats.org/officeDocument/2006/relationships/hyperlink" Target="mailto:ladys81@seznam.cz" TargetMode="External"/><Relationship Id="rId14" Type="http://schemas.openxmlformats.org/officeDocument/2006/relationships/hyperlink" Target="tel:%20+420%20%20315%20682%2054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7"/>
  <sheetViews>
    <sheetView tabSelected="1" topLeftCell="A58" zoomScale="85" zoomScaleNormal="85" workbookViewId="0">
      <selection activeCell="N89" sqref="N89"/>
    </sheetView>
  </sheetViews>
  <sheetFormatPr defaultRowHeight="15" x14ac:dyDescent="0.25"/>
  <cols>
    <col min="2" max="2" width="8.85546875" style="1"/>
    <col min="3" max="3" width="6.7109375" style="15" customWidth="1"/>
    <col min="4" max="4" width="6.7109375" customWidth="1"/>
    <col min="5" max="5" width="7.7109375" customWidth="1"/>
    <col min="6" max="6" width="7.7109375" hidden="1" customWidth="1"/>
    <col min="7" max="7" width="14.7109375" customWidth="1"/>
    <col min="8" max="8" width="19.28515625" hidden="1" customWidth="1"/>
    <col min="9" max="9" width="6.140625" hidden="1" customWidth="1"/>
    <col min="10" max="10" width="6.28515625" style="3" hidden="1" customWidth="1"/>
    <col min="11" max="11" width="6.5703125" hidden="1" customWidth="1"/>
    <col min="12" max="12" width="6.5703125" customWidth="1"/>
    <col min="13" max="13" width="6.5703125" style="31" customWidth="1"/>
    <col min="14" max="14" width="29.28515625" customWidth="1"/>
    <col min="15" max="15" width="44.5703125" style="5" customWidth="1"/>
    <col min="16" max="16" width="6" customWidth="1"/>
    <col min="17" max="17" width="24.42578125" customWidth="1"/>
    <col min="18" max="18" width="29.7109375" customWidth="1"/>
    <col min="19" max="19" width="20" customWidth="1"/>
    <col min="20" max="20" width="16.140625" customWidth="1"/>
    <col min="21" max="21" width="18.140625" customWidth="1"/>
    <col min="22" max="22" width="22.28515625" customWidth="1"/>
    <col min="23" max="23" width="25.7109375" customWidth="1"/>
    <col min="24" max="24" width="4.85546875" customWidth="1"/>
  </cols>
  <sheetData>
    <row r="1" spans="1:24" s="12" customFormat="1" ht="34.5" customHeight="1" thickBot="1" x14ac:dyDescent="0.3">
      <c r="A1" s="375"/>
      <c r="B1" s="42" t="s">
        <v>127</v>
      </c>
      <c r="C1" s="43" t="s">
        <v>0</v>
      </c>
      <c r="D1" s="43" t="s">
        <v>1</v>
      </c>
      <c r="E1" s="43" t="s">
        <v>2</v>
      </c>
      <c r="F1" s="43" t="s">
        <v>132</v>
      </c>
      <c r="G1" s="43" t="s">
        <v>3</v>
      </c>
      <c r="H1" s="43" t="s">
        <v>4</v>
      </c>
      <c r="I1" s="43" t="s">
        <v>128</v>
      </c>
      <c r="J1" s="43" t="s">
        <v>130</v>
      </c>
      <c r="K1" s="43" t="s">
        <v>129</v>
      </c>
      <c r="L1" s="43" t="s">
        <v>129</v>
      </c>
      <c r="M1" s="82" t="s">
        <v>143</v>
      </c>
      <c r="N1" s="43" t="s">
        <v>5</v>
      </c>
      <c r="O1" s="43" t="s">
        <v>6</v>
      </c>
      <c r="P1" s="43" t="s">
        <v>7</v>
      </c>
      <c r="Q1" s="43" t="s">
        <v>8</v>
      </c>
      <c r="R1" s="43" t="s">
        <v>9</v>
      </c>
      <c r="S1" s="174" t="s">
        <v>217</v>
      </c>
      <c r="T1" s="44" t="s">
        <v>166</v>
      </c>
      <c r="U1" s="124" t="s">
        <v>182</v>
      </c>
      <c r="V1" s="125" t="s">
        <v>178</v>
      </c>
      <c r="W1" s="153" t="s">
        <v>189</v>
      </c>
      <c r="X1" s="4"/>
    </row>
    <row r="2" spans="1:24" s="6" customFormat="1" ht="15" customHeight="1" x14ac:dyDescent="0.2">
      <c r="A2" s="376">
        <v>301</v>
      </c>
      <c r="B2" s="344">
        <v>1</v>
      </c>
      <c r="C2" s="39" t="s">
        <v>47</v>
      </c>
      <c r="D2" s="39">
        <v>413</v>
      </c>
      <c r="E2" s="39">
        <v>1363</v>
      </c>
      <c r="F2" s="39" t="s">
        <v>133</v>
      </c>
      <c r="G2" s="39" t="s">
        <v>11</v>
      </c>
      <c r="H2" s="39"/>
      <c r="I2" s="39"/>
      <c r="J2" s="39">
        <v>278</v>
      </c>
      <c r="K2" s="39"/>
      <c r="L2" s="39">
        <v>170</v>
      </c>
      <c r="M2" s="353">
        <v>1</v>
      </c>
      <c r="N2" s="351" t="s">
        <v>163</v>
      </c>
      <c r="O2" s="355" t="s">
        <v>164</v>
      </c>
      <c r="P2" s="39" t="s">
        <v>10</v>
      </c>
      <c r="Q2" s="333">
        <v>728312752</v>
      </c>
      <c r="R2" s="266" t="s">
        <v>48</v>
      </c>
      <c r="S2" s="347"/>
      <c r="T2" s="317">
        <v>44151</v>
      </c>
      <c r="U2" s="319">
        <v>44173</v>
      </c>
      <c r="V2" s="245" t="s">
        <v>188</v>
      </c>
      <c r="W2" s="233"/>
      <c r="X2" s="7"/>
    </row>
    <row r="3" spans="1:24" s="6" customFormat="1" ht="15" customHeight="1" thickBot="1" x14ac:dyDescent="0.25">
      <c r="A3" s="376"/>
      <c r="B3" s="338"/>
      <c r="C3" s="41" t="s">
        <v>46</v>
      </c>
      <c r="D3" s="41">
        <v>413</v>
      </c>
      <c r="E3" s="41">
        <v>957</v>
      </c>
      <c r="F3" s="41" t="s">
        <v>133</v>
      </c>
      <c r="G3" s="41" t="s">
        <v>11</v>
      </c>
      <c r="H3" s="41"/>
      <c r="I3" s="41"/>
      <c r="J3" s="41">
        <v>117</v>
      </c>
      <c r="K3" s="41"/>
      <c r="L3" s="41">
        <v>53</v>
      </c>
      <c r="M3" s="354"/>
      <c r="N3" s="352"/>
      <c r="O3" s="356"/>
      <c r="P3" s="196" t="s">
        <v>10</v>
      </c>
      <c r="Q3" s="334"/>
      <c r="R3" s="267"/>
      <c r="S3" s="348"/>
      <c r="T3" s="321"/>
      <c r="U3" s="323"/>
      <c r="V3" s="246"/>
      <c r="W3" s="235"/>
      <c r="X3" s="7"/>
    </row>
    <row r="4" spans="1:24" s="6" customFormat="1" ht="39" customHeight="1" thickBot="1" x14ac:dyDescent="0.25">
      <c r="A4" s="227">
        <v>302</v>
      </c>
      <c r="B4" s="47">
        <v>1</v>
      </c>
      <c r="C4" s="48">
        <v>4</v>
      </c>
      <c r="D4" s="48">
        <v>25</v>
      </c>
      <c r="E4" s="48">
        <v>773</v>
      </c>
      <c r="F4" s="48" t="s">
        <v>133</v>
      </c>
      <c r="G4" s="48" t="s">
        <v>11</v>
      </c>
      <c r="H4" s="48"/>
      <c r="I4" s="48"/>
      <c r="J4" s="48">
        <v>212</v>
      </c>
      <c r="K4" s="48"/>
      <c r="L4" s="48">
        <v>23</v>
      </c>
      <c r="M4" s="194">
        <v>2</v>
      </c>
      <c r="N4" s="49" t="s">
        <v>49</v>
      </c>
      <c r="O4" s="50" t="s">
        <v>50</v>
      </c>
      <c r="P4" s="51" t="s">
        <v>42</v>
      </c>
      <c r="Q4" s="52" t="s">
        <v>191</v>
      </c>
      <c r="R4" s="154" t="s">
        <v>192</v>
      </c>
      <c r="S4" s="226" t="s">
        <v>190</v>
      </c>
      <c r="T4" s="113">
        <v>44151</v>
      </c>
      <c r="U4" s="160">
        <v>44173</v>
      </c>
      <c r="V4" s="126"/>
      <c r="W4" s="151"/>
      <c r="X4" s="7"/>
    </row>
    <row r="5" spans="1:24" s="6" customFormat="1" ht="30.75" customHeight="1" thickBot="1" x14ac:dyDescent="0.25">
      <c r="A5" s="377">
        <v>303</v>
      </c>
      <c r="B5" s="53">
        <v>1</v>
      </c>
      <c r="C5" s="54">
        <v>268</v>
      </c>
      <c r="D5" s="46">
        <v>18</v>
      </c>
      <c r="E5" s="46">
        <v>1277</v>
      </c>
      <c r="F5" s="46" t="s">
        <v>133</v>
      </c>
      <c r="G5" s="46" t="s">
        <v>167</v>
      </c>
      <c r="H5" s="46"/>
      <c r="I5" s="46"/>
      <c r="J5" s="46">
        <v>296</v>
      </c>
      <c r="K5" s="46"/>
      <c r="L5" s="46">
        <v>133</v>
      </c>
      <c r="M5" s="46">
        <v>3</v>
      </c>
      <c r="N5" s="55" t="s">
        <v>51</v>
      </c>
      <c r="O5" s="45" t="s">
        <v>52</v>
      </c>
      <c r="P5" s="46" t="s">
        <v>42</v>
      </c>
      <c r="Q5" s="81">
        <v>777056150</v>
      </c>
      <c r="R5" s="132" t="s">
        <v>173</v>
      </c>
      <c r="S5" s="175"/>
      <c r="T5" s="113">
        <v>44151</v>
      </c>
      <c r="U5" s="160">
        <v>44158</v>
      </c>
      <c r="V5" s="133"/>
      <c r="W5" s="151"/>
      <c r="X5" s="7"/>
    </row>
    <row r="6" spans="1:24" s="6" customFormat="1" ht="36.75" customHeight="1" thickBot="1" x14ac:dyDescent="0.25">
      <c r="A6" s="377">
        <v>304</v>
      </c>
      <c r="B6" s="118">
        <v>2</v>
      </c>
      <c r="C6" s="117">
        <v>918</v>
      </c>
      <c r="D6" s="117">
        <v>922</v>
      </c>
      <c r="E6" s="117">
        <v>738</v>
      </c>
      <c r="F6" s="46" t="s">
        <v>133</v>
      </c>
      <c r="G6" s="117" t="s">
        <v>167</v>
      </c>
      <c r="H6" s="117"/>
      <c r="I6" s="117"/>
      <c r="J6" s="117">
        <v>227</v>
      </c>
      <c r="K6" s="117"/>
      <c r="L6" s="117">
        <v>14</v>
      </c>
      <c r="M6" s="117">
        <v>4</v>
      </c>
      <c r="N6" s="119" t="s">
        <v>185</v>
      </c>
      <c r="O6" s="120" t="s">
        <v>53</v>
      </c>
      <c r="P6" s="117" t="s">
        <v>10</v>
      </c>
      <c r="Q6" s="122">
        <v>721856478</v>
      </c>
      <c r="R6" s="119"/>
      <c r="S6" s="176"/>
      <c r="T6" s="121">
        <v>44151</v>
      </c>
      <c r="U6" s="161">
        <v>44168</v>
      </c>
      <c r="V6" s="134" t="s">
        <v>202</v>
      </c>
      <c r="W6" s="37"/>
      <c r="X6" s="7"/>
    </row>
    <row r="7" spans="1:24" s="6" customFormat="1" ht="30" customHeight="1" thickBot="1" x14ac:dyDescent="0.25">
      <c r="A7" s="376">
        <v>305</v>
      </c>
      <c r="B7" s="344">
        <v>2</v>
      </c>
      <c r="C7" s="38">
        <v>275</v>
      </c>
      <c r="D7" s="39">
        <v>671</v>
      </c>
      <c r="E7" s="39">
        <v>867</v>
      </c>
      <c r="F7" s="39" t="s">
        <v>133</v>
      </c>
      <c r="G7" s="46" t="s">
        <v>167</v>
      </c>
      <c r="H7" s="39"/>
      <c r="I7" s="39"/>
      <c r="J7" s="39">
        <v>154</v>
      </c>
      <c r="K7" s="39"/>
      <c r="L7" s="39">
        <v>45</v>
      </c>
      <c r="M7" s="266">
        <v>5</v>
      </c>
      <c r="N7" s="268" t="s">
        <v>60</v>
      </c>
      <c r="O7" s="268" t="s">
        <v>61</v>
      </c>
      <c r="P7" s="39" t="s">
        <v>42</v>
      </c>
      <c r="Q7" s="333" t="s">
        <v>109</v>
      </c>
      <c r="R7" s="266" t="s">
        <v>107</v>
      </c>
      <c r="S7" s="349" t="s">
        <v>108</v>
      </c>
      <c r="T7" s="336">
        <v>44151</v>
      </c>
      <c r="U7" s="339">
        <v>44160</v>
      </c>
      <c r="V7" s="253" t="s">
        <v>183</v>
      </c>
      <c r="W7" s="233"/>
      <c r="X7" s="7"/>
    </row>
    <row r="8" spans="1:24" s="8" customFormat="1" ht="22.5" customHeight="1" thickBot="1" x14ac:dyDescent="0.3">
      <c r="A8" s="376"/>
      <c r="B8" s="337"/>
      <c r="C8" s="9">
        <v>377</v>
      </c>
      <c r="D8" s="2">
        <v>671</v>
      </c>
      <c r="E8" s="2">
        <v>1555</v>
      </c>
      <c r="F8" s="2" t="s">
        <v>133</v>
      </c>
      <c r="G8" s="46" t="s">
        <v>167</v>
      </c>
      <c r="H8" s="2"/>
      <c r="I8" s="2"/>
      <c r="J8" s="2">
        <v>144</v>
      </c>
      <c r="K8" s="2"/>
      <c r="L8" s="2"/>
      <c r="M8" s="277"/>
      <c r="N8" s="335"/>
      <c r="O8" s="335"/>
      <c r="P8" s="2" t="s">
        <v>42</v>
      </c>
      <c r="Q8" s="361"/>
      <c r="R8" s="277"/>
      <c r="S8" s="346"/>
      <c r="T8" s="337"/>
      <c r="U8" s="340"/>
      <c r="V8" s="254"/>
      <c r="W8" s="234"/>
      <c r="X8" s="7"/>
    </row>
    <row r="9" spans="1:24" s="6" customFormat="1" ht="28.5" customHeight="1" thickBot="1" x14ac:dyDescent="0.25">
      <c r="A9" s="376"/>
      <c r="B9" s="337"/>
      <c r="C9" s="13" t="s">
        <v>23</v>
      </c>
      <c r="D9" s="2">
        <v>670</v>
      </c>
      <c r="E9" s="2">
        <v>1932</v>
      </c>
      <c r="F9" s="2" t="s">
        <v>133</v>
      </c>
      <c r="G9" s="46" t="s">
        <v>167</v>
      </c>
      <c r="H9" s="2"/>
      <c r="I9" s="2"/>
      <c r="J9" s="2">
        <v>368</v>
      </c>
      <c r="K9" s="2"/>
      <c r="L9" s="2">
        <v>68</v>
      </c>
      <c r="M9" s="277"/>
      <c r="N9" s="335"/>
      <c r="O9" s="335"/>
      <c r="P9" s="2" t="s">
        <v>42</v>
      </c>
      <c r="Q9" s="361"/>
      <c r="R9" s="277"/>
      <c r="S9" s="346"/>
      <c r="T9" s="337"/>
      <c r="U9" s="340"/>
      <c r="V9" s="254"/>
      <c r="W9" s="234"/>
      <c r="X9" s="7"/>
    </row>
    <row r="10" spans="1:24" s="6" customFormat="1" ht="27" customHeight="1" thickBot="1" x14ac:dyDescent="0.25">
      <c r="A10" s="376"/>
      <c r="B10" s="338"/>
      <c r="C10" s="40" t="s">
        <v>19</v>
      </c>
      <c r="D10" s="41">
        <v>671</v>
      </c>
      <c r="E10" s="41">
        <v>16</v>
      </c>
      <c r="F10" s="41" t="s">
        <v>133</v>
      </c>
      <c r="G10" s="46" t="s">
        <v>167</v>
      </c>
      <c r="H10" s="41"/>
      <c r="I10" s="41"/>
      <c r="J10" s="41">
        <v>5</v>
      </c>
      <c r="K10" s="41"/>
      <c r="L10" s="41">
        <v>18</v>
      </c>
      <c r="M10" s="267"/>
      <c r="N10" s="269"/>
      <c r="O10" s="269"/>
      <c r="P10" s="41" t="s">
        <v>10</v>
      </c>
      <c r="Q10" s="334"/>
      <c r="R10" s="267"/>
      <c r="S10" s="350"/>
      <c r="T10" s="338"/>
      <c r="U10" s="341"/>
      <c r="V10" s="255"/>
      <c r="W10" s="235"/>
      <c r="X10" s="7"/>
    </row>
    <row r="11" spans="1:24" s="6" customFormat="1" ht="26.25" customHeight="1" x14ac:dyDescent="0.2">
      <c r="A11" s="277">
        <v>306</v>
      </c>
      <c r="B11" s="345">
        <v>2</v>
      </c>
      <c r="C11" s="36" t="s">
        <v>17</v>
      </c>
      <c r="D11" s="34">
        <v>205</v>
      </c>
      <c r="E11" s="34">
        <v>134</v>
      </c>
      <c r="F11" s="34" t="s">
        <v>133</v>
      </c>
      <c r="G11" s="39" t="s">
        <v>167</v>
      </c>
      <c r="H11" s="34"/>
      <c r="I11" s="34"/>
      <c r="J11" s="34">
        <v>93</v>
      </c>
      <c r="K11" s="34"/>
      <c r="L11" s="34">
        <v>33</v>
      </c>
      <c r="M11" s="266">
        <v>6</v>
      </c>
      <c r="N11" s="335" t="s">
        <v>54</v>
      </c>
      <c r="O11" s="335" t="s">
        <v>58</v>
      </c>
      <c r="P11" s="34" t="s">
        <v>10</v>
      </c>
      <c r="Q11" s="333">
        <v>776237170</v>
      </c>
      <c r="R11" s="266"/>
      <c r="S11" s="346" t="s">
        <v>57</v>
      </c>
      <c r="T11" s="336">
        <v>44151</v>
      </c>
      <c r="U11" s="342">
        <v>44220</v>
      </c>
      <c r="V11" s="253"/>
      <c r="W11" s="233"/>
      <c r="X11" s="7"/>
    </row>
    <row r="12" spans="1:24" s="6" customFormat="1" ht="28.5" customHeight="1" thickBot="1" x14ac:dyDescent="0.25">
      <c r="A12" s="277"/>
      <c r="B12" s="345"/>
      <c r="C12" s="35" t="s">
        <v>15</v>
      </c>
      <c r="D12" s="33">
        <v>205</v>
      </c>
      <c r="E12" s="33">
        <v>2748</v>
      </c>
      <c r="F12" s="33" t="s">
        <v>133</v>
      </c>
      <c r="G12" s="112" t="s">
        <v>167</v>
      </c>
      <c r="H12" s="33"/>
      <c r="I12" s="33"/>
      <c r="J12" s="33">
        <v>148</v>
      </c>
      <c r="K12" s="33"/>
      <c r="L12" s="33">
        <v>24</v>
      </c>
      <c r="M12" s="267"/>
      <c r="N12" s="335"/>
      <c r="O12" s="335"/>
      <c r="P12" s="33" t="s">
        <v>10</v>
      </c>
      <c r="Q12" s="267"/>
      <c r="R12" s="267"/>
      <c r="S12" s="346"/>
      <c r="T12" s="338"/>
      <c r="U12" s="343"/>
      <c r="V12" s="255"/>
      <c r="W12" s="235"/>
      <c r="X12" s="7"/>
    </row>
    <row r="13" spans="1:24" s="6" customFormat="1" ht="28.5" customHeight="1" x14ac:dyDescent="0.2">
      <c r="A13" s="376">
        <v>307</v>
      </c>
      <c r="B13" s="357">
        <v>2</v>
      </c>
      <c r="C13" s="38" t="s">
        <v>22</v>
      </c>
      <c r="D13" s="39">
        <v>131</v>
      </c>
      <c r="E13" s="39">
        <v>434</v>
      </c>
      <c r="F13" s="39" t="s">
        <v>133</v>
      </c>
      <c r="G13" s="39" t="s">
        <v>167</v>
      </c>
      <c r="H13" s="39"/>
      <c r="I13" s="39"/>
      <c r="J13" s="39">
        <v>109</v>
      </c>
      <c r="K13" s="39"/>
      <c r="L13" s="39">
        <v>38</v>
      </c>
      <c r="M13" s="266">
        <v>7</v>
      </c>
      <c r="N13" s="268" t="s">
        <v>168</v>
      </c>
      <c r="O13" s="268" t="s">
        <v>62</v>
      </c>
      <c r="P13" s="39" t="s">
        <v>10</v>
      </c>
      <c r="Q13" s="365"/>
      <c r="R13" s="266"/>
      <c r="S13" s="359" t="s">
        <v>208</v>
      </c>
      <c r="T13" s="336">
        <v>44151</v>
      </c>
      <c r="U13" s="342">
        <v>44218</v>
      </c>
      <c r="V13" s="236" t="s">
        <v>200</v>
      </c>
      <c r="W13" s="241"/>
      <c r="X13" s="7"/>
    </row>
    <row r="14" spans="1:24" s="6" customFormat="1" ht="27.75" customHeight="1" thickBot="1" x14ac:dyDescent="0.25">
      <c r="A14" s="376"/>
      <c r="B14" s="358"/>
      <c r="C14" s="40" t="s">
        <v>20</v>
      </c>
      <c r="D14" s="41">
        <v>131</v>
      </c>
      <c r="E14" s="41">
        <v>695</v>
      </c>
      <c r="F14" s="41" t="s">
        <v>133</v>
      </c>
      <c r="G14" s="112" t="s">
        <v>167</v>
      </c>
      <c r="H14" s="41"/>
      <c r="I14" s="41"/>
      <c r="J14" s="41">
        <v>181</v>
      </c>
      <c r="K14" s="41"/>
      <c r="L14" s="41">
        <v>48</v>
      </c>
      <c r="M14" s="267"/>
      <c r="N14" s="269"/>
      <c r="O14" s="269"/>
      <c r="P14" s="41" t="s">
        <v>10</v>
      </c>
      <c r="Q14" s="366"/>
      <c r="R14" s="267"/>
      <c r="S14" s="360"/>
      <c r="T14" s="338"/>
      <c r="U14" s="343"/>
      <c r="V14" s="237"/>
      <c r="W14" s="242"/>
      <c r="X14" s="7"/>
    </row>
    <row r="15" spans="1:24" s="8" customFormat="1" ht="31.9" customHeight="1" thickBot="1" x14ac:dyDescent="0.3">
      <c r="A15" s="227">
        <v>308</v>
      </c>
      <c r="B15" s="79">
        <v>2</v>
      </c>
      <c r="C15" s="80">
        <v>378</v>
      </c>
      <c r="D15" s="48">
        <v>13</v>
      </c>
      <c r="E15" s="48">
        <v>1410</v>
      </c>
      <c r="F15" s="48" t="s">
        <v>133</v>
      </c>
      <c r="G15" s="46" t="s">
        <v>167</v>
      </c>
      <c r="H15" s="48"/>
      <c r="I15" s="48"/>
      <c r="J15" s="48">
        <v>146</v>
      </c>
      <c r="K15" s="48"/>
      <c r="L15" s="48"/>
      <c r="M15" s="48">
        <v>8</v>
      </c>
      <c r="N15" s="64" t="s">
        <v>65</v>
      </c>
      <c r="O15" s="64" t="s">
        <v>66</v>
      </c>
      <c r="P15" s="48" t="s">
        <v>10</v>
      </c>
      <c r="Q15" s="211" t="s">
        <v>212</v>
      </c>
      <c r="R15" s="210"/>
      <c r="S15" s="177" t="s">
        <v>45</v>
      </c>
      <c r="T15" s="113">
        <v>44151</v>
      </c>
      <c r="U15" s="162" t="s">
        <v>184</v>
      </c>
      <c r="V15" s="128"/>
      <c r="W15" s="151"/>
      <c r="X15" s="7"/>
    </row>
    <row r="16" spans="1:24" s="8" customFormat="1" ht="31.9" customHeight="1" thickBot="1" x14ac:dyDescent="0.3">
      <c r="A16" s="377">
        <v>309</v>
      </c>
      <c r="B16" s="77">
        <v>2</v>
      </c>
      <c r="C16" s="78">
        <v>896</v>
      </c>
      <c r="D16" s="46">
        <v>344</v>
      </c>
      <c r="E16" s="46">
        <v>709</v>
      </c>
      <c r="F16" s="46" t="s">
        <v>133</v>
      </c>
      <c r="G16" s="46" t="s">
        <v>167</v>
      </c>
      <c r="H16" s="46"/>
      <c r="I16" s="46"/>
      <c r="J16" s="46">
        <v>93</v>
      </c>
      <c r="K16" s="46"/>
      <c r="L16" s="46"/>
      <c r="M16" s="46">
        <v>9</v>
      </c>
      <c r="N16" s="45" t="s">
        <v>63</v>
      </c>
      <c r="O16" s="45" t="s">
        <v>64</v>
      </c>
      <c r="P16" s="46" t="s">
        <v>10</v>
      </c>
      <c r="Q16" s="81" t="s">
        <v>105</v>
      </c>
      <c r="R16" s="46" t="s">
        <v>106</v>
      </c>
      <c r="S16" s="178" t="s">
        <v>45</v>
      </c>
      <c r="T16" s="113">
        <v>44151</v>
      </c>
      <c r="U16" s="160">
        <v>44203</v>
      </c>
      <c r="V16" s="128"/>
      <c r="W16" s="151"/>
      <c r="X16" s="7"/>
    </row>
    <row r="17" spans="1:24" s="8" customFormat="1" ht="39" customHeight="1" thickBot="1" x14ac:dyDescent="0.3">
      <c r="A17" s="377">
        <v>310</v>
      </c>
      <c r="B17" s="77">
        <v>2</v>
      </c>
      <c r="C17" s="74">
        <v>886</v>
      </c>
      <c r="D17" s="55">
        <v>385</v>
      </c>
      <c r="E17" s="46">
        <v>180</v>
      </c>
      <c r="F17" s="46" t="s">
        <v>133</v>
      </c>
      <c r="G17" s="46" t="s">
        <v>167</v>
      </c>
      <c r="H17" s="46"/>
      <c r="I17" s="46"/>
      <c r="J17" s="46">
        <v>31</v>
      </c>
      <c r="K17" s="46"/>
      <c r="L17" s="46"/>
      <c r="M17" s="46">
        <v>10</v>
      </c>
      <c r="N17" s="45" t="s">
        <v>186</v>
      </c>
      <c r="O17" s="45" t="s">
        <v>206</v>
      </c>
      <c r="P17" s="46" t="s">
        <v>120</v>
      </c>
      <c r="Q17" s="46" t="s">
        <v>176</v>
      </c>
      <c r="R17" s="132" t="s">
        <v>187</v>
      </c>
      <c r="S17" s="179"/>
      <c r="T17" s="113">
        <v>44151</v>
      </c>
      <c r="U17" s="172" t="s">
        <v>211</v>
      </c>
      <c r="V17" s="127"/>
      <c r="W17" s="151"/>
      <c r="X17" s="7"/>
    </row>
    <row r="18" spans="1:24" s="6" customFormat="1" ht="26.25" customHeight="1" thickBot="1" x14ac:dyDescent="0.25">
      <c r="A18" s="377">
        <v>311</v>
      </c>
      <c r="B18" s="118">
        <v>2</v>
      </c>
      <c r="C18" s="117" t="s">
        <v>121</v>
      </c>
      <c r="D18" s="117">
        <v>647</v>
      </c>
      <c r="E18" s="117">
        <v>1489</v>
      </c>
      <c r="F18" s="117"/>
      <c r="G18" s="117" t="s">
        <v>167</v>
      </c>
      <c r="H18" s="117"/>
      <c r="I18" s="117"/>
      <c r="J18" s="117">
        <v>67</v>
      </c>
      <c r="K18" s="117"/>
      <c r="L18" s="117">
        <v>6</v>
      </c>
      <c r="M18" s="117">
        <v>11</v>
      </c>
      <c r="N18" s="120" t="s">
        <v>123</v>
      </c>
      <c r="O18" s="120" t="s">
        <v>124</v>
      </c>
      <c r="P18" s="117" t="s">
        <v>42</v>
      </c>
      <c r="Q18" s="122">
        <v>731575264</v>
      </c>
      <c r="R18" s="123" t="s">
        <v>177</v>
      </c>
      <c r="S18" s="178"/>
      <c r="T18" s="121">
        <v>44151</v>
      </c>
      <c r="U18" s="163">
        <v>44154</v>
      </c>
      <c r="V18" s="129" t="s">
        <v>179</v>
      </c>
      <c r="W18" s="151"/>
      <c r="X18" s="7"/>
    </row>
    <row r="19" spans="1:24" s="6" customFormat="1" ht="26.25" customHeight="1" thickBot="1" x14ac:dyDescent="0.25">
      <c r="A19" s="377">
        <v>312</v>
      </c>
      <c r="B19" s="67">
        <v>2</v>
      </c>
      <c r="C19" s="51">
        <v>878</v>
      </c>
      <c r="D19" s="51">
        <v>152</v>
      </c>
      <c r="E19" s="51">
        <v>2967</v>
      </c>
      <c r="F19" s="51" t="s">
        <v>133</v>
      </c>
      <c r="G19" s="46" t="s">
        <v>167</v>
      </c>
      <c r="H19" s="51"/>
      <c r="I19" s="51"/>
      <c r="J19" s="51">
        <v>96</v>
      </c>
      <c r="K19" s="51"/>
      <c r="L19" s="51">
        <v>54</v>
      </c>
      <c r="M19" s="51">
        <v>12</v>
      </c>
      <c r="N19" s="50" t="s">
        <v>131</v>
      </c>
      <c r="O19" s="171" t="s">
        <v>207</v>
      </c>
      <c r="P19" s="51" t="s">
        <v>10</v>
      </c>
      <c r="Q19" s="116">
        <v>605968533</v>
      </c>
      <c r="R19" s="115" t="s">
        <v>172</v>
      </c>
      <c r="S19" s="180"/>
      <c r="T19" s="113">
        <v>44151</v>
      </c>
      <c r="U19" s="160">
        <v>44165</v>
      </c>
      <c r="V19" s="128"/>
      <c r="W19" s="151"/>
      <c r="X19" s="7"/>
    </row>
    <row r="20" spans="1:24" s="6" customFormat="1" ht="23.25" customHeight="1" x14ac:dyDescent="0.2">
      <c r="A20" s="376">
        <v>313</v>
      </c>
      <c r="B20" s="59">
        <v>3</v>
      </c>
      <c r="C20" s="39">
        <v>471</v>
      </c>
      <c r="D20" s="39">
        <v>739</v>
      </c>
      <c r="E20" s="39">
        <v>504</v>
      </c>
      <c r="F20" s="39"/>
      <c r="G20" s="39" t="s">
        <v>167</v>
      </c>
      <c r="H20" s="39"/>
      <c r="I20" s="39"/>
      <c r="J20" s="39">
        <f>34+36</f>
        <v>70</v>
      </c>
      <c r="K20" s="39"/>
      <c r="L20" s="39">
        <f>1+9</f>
        <v>10</v>
      </c>
      <c r="M20" s="266">
        <v>13</v>
      </c>
      <c r="N20" s="268" t="s">
        <v>67</v>
      </c>
      <c r="O20" s="268" t="s">
        <v>68</v>
      </c>
      <c r="P20" s="39" t="s">
        <v>42</v>
      </c>
      <c r="Q20" s="266" t="s">
        <v>216</v>
      </c>
      <c r="R20" s="266"/>
      <c r="S20" s="270" t="s">
        <v>71</v>
      </c>
      <c r="T20" s="272" t="s">
        <v>210</v>
      </c>
      <c r="U20" s="319">
        <v>44223</v>
      </c>
      <c r="V20" s="253"/>
      <c r="W20" s="238" t="s">
        <v>219</v>
      </c>
      <c r="X20" s="7"/>
    </row>
    <row r="21" spans="1:24" s="6" customFormat="1" ht="30" customHeight="1" thickBot="1" x14ac:dyDescent="0.25">
      <c r="A21" s="376"/>
      <c r="B21" s="62">
        <v>3</v>
      </c>
      <c r="C21" s="41" t="s">
        <v>26</v>
      </c>
      <c r="D21" s="41">
        <v>739</v>
      </c>
      <c r="E21" s="41">
        <v>1694</v>
      </c>
      <c r="F21" s="41"/>
      <c r="G21" s="112" t="s">
        <v>167</v>
      </c>
      <c r="H21" s="41"/>
      <c r="I21" s="41"/>
      <c r="J21" s="41">
        <v>104</v>
      </c>
      <c r="K21" s="41"/>
      <c r="L21" s="41">
        <v>1</v>
      </c>
      <c r="M21" s="267"/>
      <c r="N21" s="269"/>
      <c r="O21" s="269"/>
      <c r="P21" s="41" t="s">
        <v>42</v>
      </c>
      <c r="Q21" s="267"/>
      <c r="R21" s="267"/>
      <c r="S21" s="271"/>
      <c r="T21" s="273"/>
      <c r="U21" s="320"/>
      <c r="V21" s="255"/>
      <c r="W21" s="239"/>
      <c r="X21" s="7"/>
    </row>
    <row r="22" spans="1:24" s="6" customFormat="1" ht="55.5" customHeight="1" thickBot="1" x14ac:dyDescent="0.25">
      <c r="A22" s="377">
        <v>314</v>
      </c>
      <c r="B22" s="53">
        <v>3</v>
      </c>
      <c r="C22" s="46" t="s">
        <v>27</v>
      </c>
      <c r="D22" s="46">
        <v>252</v>
      </c>
      <c r="E22" s="46">
        <v>416</v>
      </c>
      <c r="F22" s="46" t="s">
        <v>133</v>
      </c>
      <c r="G22" s="46" t="s">
        <v>74</v>
      </c>
      <c r="H22" s="46" t="s">
        <v>41</v>
      </c>
      <c r="I22" s="46"/>
      <c r="J22" s="46">
        <v>49</v>
      </c>
      <c r="K22" s="46"/>
      <c r="L22" s="46">
        <v>8</v>
      </c>
      <c r="M22" s="46">
        <v>14</v>
      </c>
      <c r="N22" s="45" t="s">
        <v>72</v>
      </c>
      <c r="O22" s="45" t="s">
        <v>73</v>
      </c>
      <c r="P22" s="46" t="s">
        <v>42</v>
      </c>
      <c r="Q22" s="81">
        <v>770602500</v>
      </c>
      <c r="R22" s="132" t="s">
        <v>233</v>
      </c>
      <c r="S22" s="181" t="s">
        <v>71</v>
      </c>
      <c r="T22" s="156">
        <v>44151</v>
      </c>
      <c r="U22" s="223" t="s">
        <v>237</v>
      </c>
      <c r="V22" s="213"/>
      <c r="W22" s="224"/>
      <c r="X22" s="7"/>
    </row>
    <row r="23" spans="1:24" s="6" customFormat="1" ht="34.5" customHeight="1" thickBot="1" x14ac:dyDescent="0.25">
      <c r="A23" s="377">
        <v>315</v>
      </c>
      <c r="B23" s="118">
        <v>4</v>
      </c>
      <c r="C23" s="117">
        <v>547</v>
      </c>
      <c r="D23" s="117">
        <v>693</v>
      </c>
      <c r="E23" s="117">
        <v>1246</v>
      </c>
      <c r="F23" s="117" t="s">
        <v>133</v>
      </c>
      <c r="G23" s="117" t="s">
        <v>167</v>
      </c>
      <c r="H23" s="117"/>
      <c r="I23" s="117"/>
      <c r="J23" s="117">
        <v>206</v>
      </c>
      <c r="K23" s="117"/>
      <c r="L23" s="117">
        <v>26</v>
      </c>
      <c r="M23" s="117">
        <v>15</v>
      </c>
      <c r="N23" s="120" t="s">
        <v>88</v>
      </c>
      <c r="O23" s="120" t="s">
        <v>89</v>
      </c>
      <c r="P23" s="117" t="s">
        <v>42</v>
      </c>
      <c r="Q23" s="117" t="s">
        <v>111</v>
      </c>
      <c r="R23" s="164" t="s">
        <v>112</v>
      </c>
      <c r="S23" s="178" t="s">
        <v>45</v>
      </c>
      <c r="T23" s="121">
        <v>44151</v>
      </c>
      <c r="U23" s="163">
        <v>44222</v>
      </c>
      <c r="V23" s="135" t="s">
        <v>215</v>
      </c>
      <c r="W23" s="151"/>
      <c r="X23" s="10"/>
    </row>
    <row r="24" spans="1:24" s="8" customFormat="1" ht="31.9" customHeight="1" thickBot="1" x14ac:dyDescent="0.3">
      <c r="A24" s="377">
        <v>316</v>
      </c>
      <c r="B24" s="73">
        <v>4</v>
      </c>
      <c r="C24" s="74" t="s">
        <v>32</v>
      </c>
      <c r="D24" s="46">
        <v>180</v>
      </c>
      <c r="E24" s="46">
        <v>2079</v>
      </c>
      <c r="F24" s="46"/>
      <c r="G24" s="46" t="s">
        <v>167</v>
      </c>
      <c r="H24" s="46"/>
      <c r="I24" s="46"/>
      <c r="J24" s="46">
        <v>183</v>
      </c>
      <c r="K24" s="46"/>
      <c r="L24" s="46"/>
      <c r="M24" s="46">
        <v>16</v>
      </c>
      <c r="N24" s="45" t="s">
        <v>90</v>
      </c>
      <c r="O24" s="45" t="s">
        <v>91</v>
      </c>
      <c r="P24" s="46" t="s">
        <v>42</v>
      </c>
      <c r="Q24" s="222" t="s">
        <v>113</v>
      </c>
      <c r="R24" s="76" t="s">
        <v>114</v>
      </c>
      <c r="S24" s="178" t="s">
        <v>45</v>
      </c>
      <c r="T24" s="113">
        <v>44151</v>
      </c>
      <c r="U24" s="160">
        <v>44172</v>
      </c>
      <c r="V24" s="128"/>
      <c r="W24" s="152"/>
      <c r="X24" s="10"/>
    </row>
    <row r="25" spans="1:24" s="8" customFormat="1" ht="31.9" customHeight="1" x14ac:dyDescent="0.25">
      <c r="A25" s="379">
        <v>317</v>
      </c>
      <c r="B25" s="136">
        <v>4</v>
      </c>
      <c r="C25" s="137">
        <v>858</v>
      </c>
      <c r="D25" s="138">
        <v>909</v>
      </c>
      <c r="E25" s="138">
        <v>126</v>
      </c>
      <c r="F25" s="138" t="s">
        <v>133</v>
      </c>
      <c r="G25" s="130" t="s">
        <v>167</v>
      </c>
      <c r="H25" s="138"/>
      <c r="I25" s="138"/>
      <c r="J25" s="138">
        <v>72</v>
      </c>
      <c r="K25" s="138"/>
      <c r="L25" s="138"/>
      <c r="M25" s="274">
        <v>17</v>
      </c>
      <c r="N25" s="281" t="s">
        <v>169</v>
      </c>
      <c r="O25" s="281" t="s">
        <v>77</v>
      </c>
      <c r="P25" s="139" t="s">
        <v>10</v>
      </c>
      <c r="Q25" s="283">
        <v>606630707</v>
      </c>
      <c r="R25" s="286" t="s">
        <v>171</v>
      </c>
      <c r="S25" s="270"/>
      <c r="T25" s="289">
        <v>44151</v>
      </c>
      <c r="U25" s="362">
        <v>44221</v>
      </c>
      <c r="V25" s="256" t="s">
        <v>218</v>
      </c>
      <c r="W25" s="230"/>
      <c r="X25" s="10"/>
    </row>
    <row r="26" spans="1:24" s="8" customFormat="1" ht="31.9" customHeight="1" x14ac:dyDescent="0.25">
      <c r="A26" s="379"/>
      <c r="B26" s="140">
        <v>4</v>
      </c>
      <c r="C26" s="141">
        <v>864</v>
      </c>
      <c r="D26" s="142">
        <v>909</v>
      </c>
      <c r="E26" s="142">
        <v>858</v>
      </c>
      <c r="F26" s="142"/>
      <c r="G26" s="143" t="s">
        <v>167</v>
      </c>
      <c r="H26" s="142"/>
      <c r="I26" s="142"/>
      <c r="J26" s="142">
        <v>84</v>
      </c>
      <c r="K26" s="142"/>
      <c r="L26" s="142"/>
      <c r="M26" s="275"/>
      <c r="N26" s="281"/>
      <c r="O26" s="281"/>
      <c r="P26" s="144" t="s">
        <v>10</v>
      </c>
      <c r="Q26" s="284"/>
      <c r="R26" s="287"/>
      <c r="S26" s="367"/>
      <c r="T26" s="290"/>
      <c r="U26" s="363"/>
      <c r="V26" s="257"/>
      <c r="W26" s="232"/>
      <c r="X26" s="10"/>
    </row>
    <row r="27" spans="1:24" s="6" customFormat="1" ht="12" customHeight="1" x14ac:dyDescent="0.2">
      <c r="A27" s="379"/>
      <c r="B27" s="145">
        <v>4</v>
      </c>
      <c r="C27" s="144">
        <v>865</v>
      </c>
      <c r="D27" s="144">
        <v>909</v>
      </c>
      <c r="E27" s="144">
        <v>285</v>
      </c>
      <c r="F27" s="144" t="s">
        <v>133</v>
      </c>
      <c r="G27" s="144" t="s">
        <v>167</v>
      </c>
      <c r="H27" s="144"/>
      <c r="I27" s="144"/>
      <c r="J27" s="144">
        <v>115</v>
      </c>
      <c r="K27" s="144"/>
      <c r="L27" s="144">
        <v>153</v>
      </c>
      <c r="M27" s="275"/>
      <c r="N27" s="281"/>
      <c r="O27" s="281"/>
      <c r="P27" s="144" t="s">
        <v>10</v>
      </c>
      <c r="Q27" s="284"/>
      <c r="R27" s="287"/>
      <c r="S27" s="367"/>
      <c r="T27" s="290"/>
      <c r="U27" s="363"/>
      <c r="V27" s="257"/>
      <c r="W27" s="232"/>
      <c r="X27" s="7"/>
    </row>
    <row r="28" spans="1:24" s="8" customFormat="1" ht="31.9" customHeight="1" thickBot="1" x14ac:dyDescent="0.3">
      <c r="A28" s="379"/>
      <c r="B28" s="146">
        <v>4</v>
      </c>
      <c r="C28" s="147" t="s">
        <v>156</v>
      </c>
      <c r="D28" s="148">
        <v>909</v>
      </c>
      <c r="E28" s="148">
        <v>251</v>
      </c>
      <c r="F28" s="148"/>
      <c r="G28" s="143" t="s">
        <v>157</v>
      </c>
      <c r="H28" s="148" t="s">
        <v>158</v>
      </c>
      <c r="I28" s="148"/>
      <c r="J28" s="148">
        <v>53</v>
      </c>
      <c r="K28" s="148"/>
      <c r="L28" s="148"/>
      <c r="M28" s="276"/>
      <c r="N28" s="282"/>
      <c r="O28" s="282"/>
      <c r="P28" s="149" t="s">
        <v>10</v>
      </c>
      <c r="Q28" s="285"/>
      <c r="R28" s="288"/>
      <c r="S28" s="271"/>
      <c r="T28" s="291"/>
      <c r="U28" s="364"/>
      <c r="V28" s="258"/>
      <c r="W28" s="231"/>
      <c r="X28" s="10"/>
    </row>
    <row r="29" spans="1:24" s="6" customFormat="1" ht="21.75" customHeight="1" x14ac:dyDescent="0.2">
      <c r="A29" s="378">
        <v>318</v>
      </c>
      <c r="B29" s="59">
        <v>4</v>
      </c>
      <c r="C29" s="39">
        <v>552</v>
      </c>
      <c r="D29" s="39">
        <v>313</v>
      </c>
      <c r="E29" s="39">
        <v>136</v>
      </c>
      <c r="F29" s="39" t="s">
        <v>133</v>
      </c>
      <c r="G29" s="39" t="s">
        <v>167</v>
      </c>
      <c r="H29" s="39"/>
      <c r="I29" s="39"/>
      <c r="J29" s="39">
        <v>83</v>
      </c>
      <c r="K29" s="39"/>
      <c r="L29" s="39">
        <v>14</v>
      </c>
      <c r="M29" s="266">
        <v>18</v>
      </c>
      <c r="N29" s="268" t="s">
        <v>170</v>
      </c>
      <c r="O29" s="268" t="s">
        <v>92</v>
      </c>
      <c r="P29" s="39" t="s">
        <v>42</v>
      </c>
      <c r="Q29" s="266" t="s">
        <v>174</v>
      </c>
      <c r="R29" s="292" t="s">
        <v>175</v>
      </c>
      <c r="S29" s="312" t="s">
        <v>45</v>
      </c>
      <c r="T29" s="317">
        <v>44151</v>
      </c>
      <c r="U29" s="319">
        <v>44155</v>
      </c>
      <c r="V29" s="259"/>
      <c r="W29" s="230"/>
      <c r="X29" s="10"/>
    </row>
    <row r="30" spans="1:24" s="8" customFormat="1" ht="31.9" customHeight="1" thickBot="1" x14ac:dyDescent="0.3">
      <c r="A30" s="378"/>
      <c r="B30" s="65">
        <v>4</v>
      </c>
      <c r="C30" s="66">
        <v>553</v>
      </c>
      <c r="D30" s="41">
        <v>313</v>
      </c>
      <c r="E30" s="41">
        <v>184</v>
      </c>
      <c r="F30" s="41"/>
      <c r="G30" s="131" t="s">
        <v>167</v>
      </c>
      <c r="H30" s="41"/>
      <c r="I30" s="41"/>
      <c r="J30" s="41">
        <v>93</v>
      </c>
      <c r="K30" s="41"/>
      <c r="L30" s="41"/>
      <c r="M30" s="267"/>
      <c r="N30" s="269"/>
      <c r="O30" s="269"/>
      <c r="P30" s="41" t="s">
        <v>42</v>
      </c>
      <c r="Q30" s="267"/>
      <c r="R30" s="293"/>
      <c r="S30" s="314"/>
      <c r="T30" s="318"/>
      <c r="U30" s="320"/>
      <c r="V30" s="260"/>
      <c r="W30" s="231"/>
      <c r="X30" s="10"/>
    </row>
    <row r="31" spans="1:24" s="8" customFormat="1" ht="45" customHeight="1" thickBot="1" x14ac:dyDescent="0.3">
      <c r="A31" s="377">
        <v>319</v>
      </c>
      <c r="B31" s="198">
        <v>4</v>
      </c>
      <c r="C31" s="199" t="s">
        <v>148</v>
      </c>
      <c r="D31" s="200">
        <v>442</v>
      </c>
      <c r="E31" s="200">
        <v>844</v>
      </c>
      <c r="F31" s="200" t="s">
        <v>134</v>
      </c>
      <c r="G31" s="117" t="s">
        <v>167</v>
      </c>
      <c r="H31" s="200"/>
      <c r="I31" s="200"/>
      <c r="J31" s="200">
        <v>34</v>
      </c>
      <c r="K31" s="200"/>
      <c r="L31" s="200"/>
      <c r="M31" s="200">
        <v>19</v>
      </c>
      <c r="N31" s="120" t="s">
        <v>149</v>
      </c>
      <c r="O31" s="120" t="s">
        <v>193</v>
      </c>
      <c r="P31" s="117"/>
      <c r="Q31" s="201" t="s">
        <v>209</v>
      </c>
      <c r="R31" s="202"/>
      <c r="S31" s="203"/>
      <c r="T31" s="121">
        <v>44151</v>
      </c>
      <c r="U31" s="204" t="s">
        <v>222</v>
      </c>
      <c r="V31" s="134" t="s">
        <v>223</v>
      </c>
      <c r="W31" s="152"/>
      <c r="X31" s="10"/>
    </row>
    <row r="32" spans="1:24" s="8" customFormat="1" ht="40.5" customHeight="1" thickBot="1" x14ac:dyDescent="0.3">
      <c r="A32" s="376">
        <v>320</v>
      </c>
      <c r="B32" s="70">
        <v>4</v>
      </c>
      <c r="C32" s="71" t="s">
        <v>147</v>
      </c>
      <c r="D32" s="167">
        <v>159</v>
      </c>
      <c r="E32" s="167">
        <v>1129</v>
      </c>
      <c r="F32" s="167" t="s">
        <v>145</v>
      </c>
      <c r="G32" s="39" t="s">
        <v>167</v>
      </c>
      <c r="H32" s="75"/>
      <c r="I32" s="75"/>
      <c r="J32" s="75">
        <v>75</v>
      </c>
      <c r="K32" s="75"/>
      <c r="L32" s="167"/>
      <c r="M32" s="368">
        <v>20</v>
      </c>
      <c r="N32" s="268" t="s">
        <v>162</v>
      </c>
      <c r="O32" s="268" t="s">
        <v>144</v>
      </c>
      <c r="P32" s="39" t="s">
        <v>120</v>
      </c>
      <c r="Q32" s="268" t="s">
        <v>225</v>
      </c>
      <c r="R32" s="369"/>
      <c r="S32" s="182" t="s">
        <v>146</v>
      </c>
      <c r="T32" s="371">
        <v>44151</v>
      </c>
      <c r="U32" s="373" t="s">
        <v>224</v>
      </c>
      <c r="V32" s="253"/>
      <c r="W32" s="238" t="s">
        <v>228</v>
      </c>
      <c r="X32" s="10"/>
    </row>
    <row r="33" spans="1:24" s="8" customFormat="1" ht="58.5" customHeight="1" thickBot="1" x14ac:dyDescent="0.3">
      <c r="A33" s="376"/>
      <c r="B33" s="168">
        <v>4</v>
      </c>
      <c r="C33" s="169" t="s">
        <v>125</v>
      </c>
      <c r="D33" s="158">
        <v>159</v>
      </c>
      <c r="E33" s="158">
        <v>1250</v>
      </c>
      <c r="F33" s="158"/>
      <c r="G33" s="170" t="s">
        <v>11</v>
      </c>
      <c r="H33" s="46"/>
      <c r="I33" s="46"/>
      <c r="J33" s="46">
        <v>144</v>
      </c>
      <c r="K33" s="46"/>
      <c r="L33" s="158"/>
      <c r="M33" s="285"/>
      <c r="N33" s="269"/>
      <c r="O33" s="269"/>
      <c r="P33" s="158" t="s">
        <v>10</v>
      </c>
      <c r="Q33" s="269"/>
      <c r="R33" s="370"/>
      <c r="S33" s="183"/>
      <c r="T33" s="372"/>
      <c r="U33" s="374"/>
      <c r="V33" s="255"/>
      <c r="W33" s="239"/>
      <c r="X33" s="10"/>
    </row>
    <row r="34" spans="1:24" s="8" customFormat="1" ht="31.9" customHeight="1" thickBot="1" x14ac:dyDescent="0.3">
      <c r="A34" s="377">
        <v>321</v>
      </c>
      <c r="B34" s="73">
        <v>4</v>
      </c>
      <c r="C34" s="74" t="s">
        <v>34</v>
      </c>
      <c r="D34" s="46">
        <v>290</v>
      </c>
      <c r="E34" s="46">
        <v>1479</v>
      </c>
      <c r="F34" s="46"/>
      <c r="G34" s="46" t="s">
        <v>167</v>
      </c>
      <c r="H34" s="46"/>
      <c r="I34" s="46"/>
      <c r="J34" s="46">
        <v>155</v>
      </c>
      <c r="K34" s="46"/>
      <c r="L34" s="46"/>
      <c r="M34" s="46">
        <v>21</v>
      </c>
      <c r="N34" s="45" t="s">
        <v>93</v>
      </c>
      <c r="O34" s="45" t="s">
        <v>94</v>
      </c>
      <c r="P34" s="46" t="s">
        <v>42</v>
      </c>
      <c r="Q34" s="46" t="s">
        <v>115</v>
      </c>
      <c r="R34" s="55"/>
      <c r="S34" s="184" t="s">
        <v>45</v>
      </c>
      <c r="T34" s="113">
        <v>44151</v>
      </c>
      <c r="U34" s="160">
        <v>44176</v>
      </c>
      <c r="V34" s="128"/>
      <c r="W34" s="152"/>
      <c r="X34" s="10"/>
    </row>
    <row r="35" spans="1:24" s="8" customFormat="1" ht="31.9" customHeight="1" thickBot="1" x14ac:dyDescent="0.3">
      <c r="A35" s="380">
        <v>322</v>
      </c>
      <c r="B35" s="65">
        <v>4</v>
      </c>
      <c r="C35" s="66" t="s">
        <v>126</v>
      </c>
      <c r="D35" s="41">
        <v>257</v>
      </c>
      <c r="E35" s="41">
        <v>713</v>
      </c>
      <c r="F35" s="41"/>
      <c r="G35" s="72" t="s">
        <v>11</v>
      </c>
      <c r="H35" s="41"/>
      <c r="I35" s="41"/>
      <c r="J35" s="41">
        <v>101</v>
      </c>
      <c r="K35" s="41"/>
      <c r="L35" s="41"/>
      <c r="M35" s="41">
        <v>22</v>
      </c>
      <c r="N35" s="45" t="s">
        <v>203</v>
      </c>
      <c r="O35" s="50" t="s">
        <v>204</v>
      </c>
      <c r="P35" s="41" t="s">
        <v>10</v>
      </c>
      <c r="Q35" s="159">
        <v>723437920</v>
      </c>
      <c r="R35" s="158"/>
      <c r="S35" s="185"/>
      <c r="T35" s="113">
        <v>44151</v>
      </c>
      <c r="U35" s="160">
        <v>44199</v>
      </c>
      <c r="V35" s="157"/>
      <c r="W35" s="166"/>
      <c r="X35" s="10"/>
    </row>
    <row r="36" spans="1:24" s="6" customFormat="1" ht="12" customHeight="1" x14ac:dyDescent="0.2">
      <c r="A36" s="376">
        <v>323</v>
      </c>
      <c r="B36" s="59">
        <v>4</v>
      </c>
      <c r="C36" s="39">
        <v>854</v>
      </c>
      <c r="D36" s="39">
        <v>241</v>
      </c>
      <c r="E36" s="39">
        <v>362</v>
      </c>
      <c r="F36" s="39" t="s">
        <v>133</v>
      </c>
      <c r="G36" s="107" t="s">
        <v>167</v>
      </c>
      <c r="H36" s="39"/>
      <c r="I36" s="39"/>
      <c r="J36" s="39">
        <v>68</v>
      </c>
      <c r="K36" s="39"/>
      <c r="L36" s="39">
        <v>4</v>
      </c>
      <c r="M36" s="266">
        <v>23</v>
      </c>
      <c r="N36" s="268" t="s">
        <v>180</v>
      </c>
      <c r="O36" s="266" t="s">
        <v>95</v>
      </c>
      <c r="P36" s="39" t="s">
        <v>42</v>
      </c>
      <c r="Q36" s="266" t="s">
        <v>194</v>
      </c>
      <c r="R36" s="266"/>
      <c r="S36" s="312" t="s">
        <v>45</v>
      </c>
      <c r="T36" s="317">
        <v>44151</v>
      </c>
      <c r="U36" s="322" t="s">
        <v>201</v>
      </c>
      <c r="V36" s="236" t="s">
        <v>200</v>
      </c>
      <c r="W36" s="238"/>
      <c r="X36" s="10"/>
    </row>
    <row r="37" spans="1:24" s="6" customFormat="1" ht="12" customHeight="1" x14ac:dyDescent="0.2">
      <c r="A37" s="376"/>
      <c r="B37" s="61">
        <v>4</v>
      </c>
      <c r="C37" s="2" t="s">
        <v>35</v>
      </c>
      <c r="D37" s="2">
        <v>241</v>
      </c>
      <c r="E37" s="2">
        <v>1071</v>
      </c>
      <c r="F37" s="2" t="s">
        <v>133</v>
      </c>
      <c r="G37" s="2" t="s">
        <v>167</v>
      </c>
      <c r="H37" s="2"/>
      <c r="I37" s="2"/>
      <c r="J37" s="2">
        <v>49</v>
      </c>
      <c r="K37" s="2"/>
      <c r="L37" s="2">
        <v>1</v>
      </c>
      <c r="M37" s="277"/>
      <c r="N37" s="335"/>
      <c r="O37" s="277"/>
      <c r="P37" s="2" t="s">
        <v>42</v>
      </c>
      <c r="Q37" s="277"/>
      <c r="R37" s="277"/>
      <c r="S37" s="313"/>
      <c r="T37" s="321"/>
      <c r="U37" s="323"/>
      <c r="V37" s="261"/>
      <c r="W37" s="240"/>
      <c r="X37" s="10"/>
    </row>
    <row r="38" spans="1:24" s="6" customFormat="1" ht="12" customHeight="1" thickBot="1" x14ac:dyDescent="0.25">
      <c r="A38" s="376"/>
      <c r="B38" s="62">
        <v>4</v>
      </c>
      <c r="C38" s="41" t="s">
        <v>36</v>
      </c>
      <c r="D38" s="41">
        <v>241</v>
      </c>
      <c r="E38" s="41">
        <v>629</v>
      </c>
      <c r="F38" s="41" t="s">
        <v>133</v>
      </c>
      <c r="G38" s="108" t="s">
        <v>167</v>
      </c>
      <c r="H38" s="41"/>
      <c r="I38" s="41"/>
      <c r="J38" s="41">
        <v>102</v>
      </c>
      <c r="K38" s="41"/>
      <c r="L38" s="41">
        <v>23</v>
      </c>
      <c r="M38" s="267"/>
      <c r="N38" s="269"/>
      <c r="O38" s="267"/>
      <c r="P38" s="41" t="s">
        <v>42</v>
      </c>
      <c r="Q38" s="267"/>
      <c r="R38" s="267"/>
      <c r="S38" s="314"/>
      <c r="T38" s="318"/>
      <c r="U38" s="320"/>
      <c r="V38" s="262"/>
      <c r="W38" s="239"/>
      <c r="X38" s="10"/>
    </row>
    <row r="39" spans="1:24" s="6" customFormat="1" ht="49.5" customHeight="1" thickBot="1" x14ac:dyDescent="0.25">
      <c r="A39" s="377">
        <v>324</v>
      </c>
      <c r="B39" s="53">
        <v>4</v>
      </c>
      <c r="C39" s="46" t="s">
        <v>29</v>
      </c>
      <c r="D39" s="46">
        <v>61</v>
      </c>
      <c r="E39" s="46">
        <v>1042</v>
      </c>
      <c r="F39" s="46" t="s">
        <v>133</v>
      </c>
      <c r="G39" s="46" t="s">
        <v>11</v>
      </c>
      <c r="H39" s="46"/>
      <c r="I39" s="46"/>
      <c r="J39" s="46">
        <v>115</v>
      </c>
      <c r="K39" s="46"/>
      <c r="L39" s="46">
        <v>22</v>
      </c>
      <c r="M39" s="46">
        <v>24</v>
      </c>
      <c r="N39" s="45" t="s">
        <v>78</v>
      </c>
      <c r="O39" s="68" t="s">
        <v>79</v>
      </c>
      <c r="P39" s="46" t="s">
        <v>10</v>
      </c>
      <c r="Q39" s="46" t="s">
        <v>235</v>
      </c>
      <c r="R39" s="69"/>
      <c r="S39" s="184" t="s">
        <v>45</v>
      </c>
      <c r="T39" s="193">
        <v>44151</v>
      </c>
      <c r="U39" s="160" t="s">
        <v>236</v>
      </c>
      <c r="V39" s="213"/>
      <c r="W39" s="225"/>
      <c r="X39" s="10"/>
    </row>
    <row r="40" spans="1:24" s="6" customFormat="1" ht="18.75" customHeight="1" x14ac:dyDescent="0.2">
      <c r="A40" s="376">
        <v>325</v>
      </c>
      <c r="B40" s="59">
        <v>4</v>
      </c>
      <c r="C40" s="39">
        <v>853</v>
      </c>
      <c r="D40" s="39">
        <v>649</v>
      </c>
      <c r="E40" s="39">
        <v>360</v>
      </c>
      <c r="F40" s="39" t="s">
        <v>133</v>
      </c>
      <c r="G40" s="39" t="s">
        <v>74</v>
      </c>
      <c r="H40" s="39" t="s">
        <v>41</v>
      </c>
      <c r="I40" s="39"/>
      <c r="J40" s="39">
        <v>92</v>
      </c>
      <c r="K40" s="39"/>
      <c r="L40" s="39">
        <v>34</v>
      </c>
      <c r="M40" s="266">
        <v>25</v>
      </c>
      <c r="N40" s="268" t="s">
        <v>80</v>
      </c>
      <c r="O40" s="268" t="s">
        <v>81</v>
      </c>
      <c r="P40" s="39" t="s">
        <v>10</v>
      </c>
      <c r="Q40" s="333">
        <v>725329599</v>
      </c>
      <c r="R40" s="292" t="s">
        <v>110</v>
      </c>
      <c r="S40" s="312" t="s">
        <v>45</v>
      </c>
      <c r="T40" s="317">
        <v>44151</v>
      </c>
      <c r="U40" s="319">
        <v>44153</v>
      </c>
      <c r="V40" s="243"/>
      <c r="W40" s="228"/>
      <c r="X40" s="10"/>
    </row>
    <row r="41" spans="1:24" s="6" customFormat="1" ht="18.75" customHeight="1" thickBot="1" x14ac:dyDescent="0.25">
      <c r="A41" s="376"/>
      <c r="B41" s="62">
        <v>4</v>
      </c>
      <c r="C41" s="41" t="s">
        <v>30</v>
      </c>
      <c r="D41" s="41">
        <v>649</v>
      </c>
      <c r="E41" s="41">
        <v>1334</v>
      </c>
      <c r="F41" s="41" t="s">
        <v>133</v>
      </c>
      <c r="G41" s="41" t="s">
        <v>11</v>
      </c>
      <c r="H41" s="41"/>
      <c r="I41" s="41"/>
      <c r="J41" s="41">
        <v>43</v>
      </c>
      <c r="K41" s="41"/>
      <c r="L41" s="41">
        <v>9</v>
      </c>
      <c r="M41" s="267"/>
      <c r="N41" s="269"/>
      <c r="O41" s="269"/>
      <c r="P41" s="41" t="s">
        <v>10</v>
      </c>
      <c r="Q41" s="334"/>
      <c r="R41" s="293"/>
      <c r="S41" s="314"/>
      <c r="T41" s="318"/>
      <c r="U41" s="320"/>
      <c r="V41" s="244"/>
      <c r="W41" s="229"/>
      <c r="X41" s="10"/>
    </row>
    <row r="42" spans="1:24" s="6" customFormat="1" ht="32.25" customHeight="1" thickBot="1" x14ac:dyDescent="0.25">
      <c r="A42" s="227">
        <v>326</v>
      </c>
      <c r="B42" s="47">
        <v>4</v>
      </c>
      <c r="C42" s="48">
        <v>636</v>
      </c>
      <c r="D42" s="48">
        <v>555</v>
      </c>
      <c r="E42" s="48">
        <v>1630</v>
      </c>
      <c r="F42" s="48" t="s">
        <v>133</v>
      </c>
      <c r="G42" s="46" t="s">
        <v>167</v>
      </c>
      <c r="H42" s="48"/>
      <c r="I42" s="48"/>
      <c r="J42" s="48">
        <f>74+65</f>
        <v>139</v>
      </c>
      <c r="K42" s="48"/>
      <c r="L42" s="48">
        <v>277</v>
      </c>
      <c r="M42" s="48">
        <v>26</v>
      </c>
      <c r="N42" s="64" t="s">
        <v>96</v>
      </c>
      <c r="O42" s="64" t="s">
        <v>97</v>
      </c>
      <c r="P42" s="48" t="s">
        <v>42</v>
      </c>
      <c r="Q42" s="212" t="s">
        <v>116</v>
      </c>
      <c r="R42" s="56"/>
      <c r="S42" s="186" t="s">
        <v>45</v>
      </c>
      <c r="T42" s="113">
        <v>44151</v>
      </c>
      <c r="U42" s="160">
        <v>44206</v>
      </c>
      <c r="V42" s="128"/>
      <c r="W42" s="152"/>
      <c r="X42" s="10"/>
    </row>
    <row r="43" spans="1:24" s="6" customFormat="1" ht="48" customHeight="1" thickBot="1" x14ac:dyDescent="0.25">
      <c r="A43" s="377">
        <v>327</v>
      </c>
      <c r="B43" s="53">
        <v>4</v>
      </c>
      <c r="C43" s="46">
        <v>843</v>
      </c>
      <c r="D43" s="46">
        <v>214</v>
      </c>
      <c r="E43" s="46">
        <v>1603</v>
      </c>
      <c r="F43" s="117" t="s">
        <v>133</v>
      </c>
      <c r="G43" s="46" t="s">
        <v>11</v>
      </c>
      <c r="H43" s="46"/>
      <c r="I43" s="46"/>
      <c r="J43" s="46">
        <v>303</v>
      </c>
      <c r="K43" s="46"/>
      <c r="L43" s="46">
        <v>71</v>
      </c>
      <c r="M43" s="46">
        <v>27</v>
      </c>
      <c r="N43" s="45" t="s">
        <v>82</v>
      </c>
      <c r="O43" s="45" t="s">
        <v>83</v>
      </c>
      <c r="P43" s="46" t="s">
        <v>10</v>
      </c>
      <c r="Q43" s="81">
        <v>775717720</v>
      </c>
      <c r="R43" s="173" t="s">
        <v>181</v>
      </c>
      <c r="S43" s="197"/>
      <c r="T43" s="113">
        <v>44151</v>
      </c>
      <c r="U43" s="160">
        <v>44225</v>
      </c>
      <c r="V43" s="150" t="s">
        <v>226</v>
      </c>
      <c r="W43" s="152"/>
      <c r="X43" s="10"/>
    </row>
    <row r="44" spans="1:24" s="6" customFormat="1" ht="69" customHeight="1" thickBot="1" x14ac:dyDescent="0.25">
      <c r="A44" s="377">
        <v>328</v>
      </c>
      <c r="B44" s="53">
        <v>4</v>
      </c>
      <c r="C44" s="46">
        <v>637</v>
      </c>
      <c r="D44" s="46">
        <v>271</v>
      </c>
      <c r="E44" s="46">
        <v>997</v>
      </c>
      <c r="F44" s="46" t="s">
        <v>133</v>
      </c>
      <c r="G44" s="46" t="s">
        <v>11</v>
      </c>
      <c r="H44" s="46"/>
      <c r="I44" s="46"/>
      <c r="J44" s="46">
        <v>114</v>
      </c>
      <c r="K44" s="46"/>
      <c r="L44" s="46">
        <v>25</v>
      </c>
      <c r="M44" s="46">
        <v>28</v>
      </c>
      <c r="N44" s="45" t="s">
        <v>98</v>
      </c>
      <c r="O44" s="45" t="s">
        <v>99</v>
      </c>
      <c r="P44" s="46" t="s">
        <v>42</v>
      </c>
      <c r="Q44" s="81" t="s">
        <v>221</v>
      </c>
      <c r="R44" s="114" t="s">
        <v>205</v>
      </c>
      <c r="S44" s="187"/>
      <c r="T44" s="113">
        <v>44151</v>
      </c>
      <c r="U44" s="160">
        <v>44199</v>
      </c>
      <c r="V44" s="150" t="s">
        <v>220</v>
      </c>
      <c r="W44" s="155"/>
      <c r="X44" s="10"/>
    </row>
    <row r="45" spans="1:24" s="6" customFormat="1" ht="12" customHeight="1" x14ac:dyDescent="0.2">
      <c r="A45" s="376">
        <v>329</v>
      </c>
      <c r="B45" s="59">
        <v>4</v>
      </c>
      <c r="C45" s="39">
        <v>638</v>
      </c>
      <c r="D45" s="39">
        <v>118</v>
      </c>
      <c r="E45" s="39">
        <v>954</v>
      </c>
      <c r="F45" s="39" t="s">
        <v>133</v>
      </c>
      <c r="G45" s="195" t="s">
        <v>11</v>
      </c>
      <c r="H45" s="39"/>
      <c r="I45" s="39"/>
      <c r="J45" s="39">
        <v>109</v>
      </c>
      <c r="K45" s="39"/>
      <c r="L45" s="39">
        <v>46</v>
      </c>
      <c r="M45" s="266">
        <v>29</v>
      </c>
      <c r="N45" s="268" t="s">
        <v>100</v>
      </c>
      <c r="O45" s="268" t="s">
        <v>101</v>
      </c>
      <c r="P45" s="39" t="s">
        <v>42</v>
      </c>
      <c r="Q45" s="266" t="s">
        <v>117</v>
      </c>
      <c r="R45" s="266" t="s">
        <v>118</v>
      </c>
      <c r="S45" s="315" t="s">
        <v>45</v>
      </c>
      <c r="T45" s="317">
        <v>44151</v>
      </c>
      <c r="U45" s="319">
        <v>44179</v>
      </c>
      <c r="V45" s="245" t="s">
        <v>227</v>
      </c>
      <c r="W45" s="230"/>
      <c r="X45" s="10"/>
    </row>
    <row r="46" spans="1:24" s="6" customFormat="1" ht="24.75" customHeight="1" thickBot="1" x14ac:dyDescent="0.25">
      <c r="A46" s="376"/>
      <c r="B46" s="62">
        <v>4</v>
      </c>
      <c r="C46" s="41" t="s">
        <v>102</v>
      </c>
      <c r="D46" s="41">
        <v>118</v>
      </c>
      <c r="E46" s="41">
        <v>415</v>
      </c>
      <c r="F46" s="41" t="s">
        <v>133</v>
      </c>
      <c r="G46" s="41" t="s">
        <v>167</v>
      </c>
      <c r="H46" s="41"/>
      <c r="I46" s="41"/>
      <c r="J46" s="41">
        <v>147</v>
      </c>
      <c r="K46" s="41"/>
      <c r="L46" s="41">
        <v>20</v>
      </c>
      <c r="M46" s="267"/>
      <c r="N46" s="269"/>
      <c r="O46" s="269"/>
      <c r="P46" s="41" t="s">
        <v>42</v>
      </c>
      <c r="Q46" s="267"/>
      <c r="R46" s="267"/>
      <c r="S46" s="316"/>
      <c r="T46" s="318"/>
      <c r="U46" s="320"/>
      <c r="V46" s="246"/>
      <c r="W46" s="231"/>
      <c r="X46" s="10"/>
    </row>
    <row r="47" spans="1:24" s="6" customFormat="1" ht="53.25" customHeight="1" thickBot="1" x14ac:dyDescent="0.25">
      <c r="A47" s="377">
        <v>330</v>
      </c>
      <c r="B47" s="214">
        <v>4</v>
      </c>
      <c r="C47" s="215">
        <v>841</v>
      </c>
      <c r="D47" s="215">
        <v>287</v>
      </c>
      <c r="E47" s="215">
        <v>1967</v>
      </c>
      <c r="F47" s="215" t="s">
        <v>133</v>
      </c>
      <c r="G47" s="215" t="s">
        <v>11</v>
      </c>
      <c r="H47" s="215"/>
      <c r="I47" s="215"/>
      <c r="J47" s="215">
        <v>230</v>
      </c>
      <c r="K47" s="215"/>
      <c r="L47" s="215">
        <v>71</v>
      </c>
      <c r="M47" s="215">
        <v>30</v>
      </c>
      <c r="N47" s="216" t="s">
        <v>84</v>
      </c>
      <c r="O47" s="216" t="s">
        <v>195</v>
      </c>
      <c r="P47" s="215" t="s">
        <v>10</v>
      </c>
      <c r="Q47" s="217" t="s">
        <v>196</v>
      </c>
      <c r="R47" s="218"/>
      <c r="S47" s="219" t="s">
        <v>45</v>
      </c>
      <c r="T47" s="121">
        <v>44151</v>
      </c>
      <c r="U47" s="220">
        <v>44246</v>
      </c>
      <c r="V47" s="221" t="s">
        <v>231</v>
      </c>
      <c r="W47" s="151" t="s">
        <v>234</v>
      </c>
      <c r="X47" s="10"/>
    </row>
    <row r="48" spans="1:24" s="6" customFormat="1" ht="51.75" thickBot="1" x14ac:dyDescent="0.25">
      <c r="A48" s="377">
        <v>331</v>
      </c>
      <c r="B48" s="118">
        <v>4</v>
      </c>
      <c r="C48" s="117" t="s">
        <v>31</v>
      </c>
      <c r="D48" s="117">
        <v>912</v>
      </c>
      <c r="E48" s="117">
        <v>1078</v>
      </c>
      <c r="F48" s="117" t="s">
        <v>133</v>
      </c>
      <c r="G48" s="117" t="s">
        <v>167</v>
      </c>
      <c r="H48" s="117"/>
      <c r="I48" s="117"/>
      <c r="J48" s="117">
        <v>186</v>
      </c>
      <c r="K48" s="117"/>
      <c r="L48" s="117">
        <v>32</v>
      </c>
      <c r="M48" s="117">
        <v>31</v>
      </c>
      <c r="N48" s="120" t="s">
        <v>87</v>
      </c>
      <c r="O48" s="120" t="s">
        <v>86</v>
      </c>
      <c r="P48" s="117" t="s">
        <v>10</v>
      </c>
      <c r="Q48" s="117" t="s">
        <v>199</v>
      </c>
      <c r="R48" s="119"/>
      <c r="S48" s="203" t="s">
        <v>85</v>
      </c>
      <c r="T48" s="121" t="s">
        <v>197</v>
      </c>
      <c r="U48" s="220">
        <v>44246</v>
      </c>
      <c r="V48" s="221" t="s">
        <v>231</v>
      </c>
      <c r="W48" s="151" t="s">
        <v>232</v>
      </c>
      <c r="X48" s="10"/>
    </row>
    <row r="49" spans="1:24" s="6" customFormat="1" ht="56.25" customHeight="1" thickBot="1" x14ac:dyDescent="0.25">
      <c r="A49" s="377">
        <v>332</v>
      </c>
      <c r="B49" s="207">
        <v>4</v>
      </c>
      <c r="C49" s="205" t="s">
        <v>39</v>
      </c>
      <c r="D49" s="205">
        <v>172</v>
      </c>
      <c r="E49" s="205">
        <v>37</v>
      </c>
      <c r="F49" s="205" t="s">
        <v>133</v>
      </c>
      <c r="G49" s="46" t="s">
        <v>167</v>
      </c>
      <c r="H49" s="205"/>
      <c r="I49" s="205"/>
      <c r="J49" s="205">
        <v>10</v>
      </c>
      <c r="K49" s="205"/>
      <c r="L49" s="205">
        <v>27</v>
      </c>
      <c r="M49" s="205">
        <v>32</v>
      </c>
      <c r="N49" s="208" t="s">
        <v>103</v>
      </c>
      <c r="O49" s="208" t="s">
        <v>165</v>
      </c>
      <c r="P49" s="205" t="s">
        <v>42</v>
      </c>
      <c r="Q49" s="205" t="s">
        <v>213</v>
      </c>
      <c r="R49" s="206" t="s">
        <v>119</v>
      </c>
      <c r="S49" s="209" t="s">
        <v>45</v>
      </c>
      <c r="T49" s="113">
        <v>44151</v>
      </c>
      <c r="U49" s="160" t="s">
        <v>229</v>
      </c>
      <c r="V49" s="150" t="s">
        <v>230</v>
      </c>
      <c r="W49" s="155"/>
      <c r="X49" s="10"/>
    </row>
    <row r="50" spans="1:24" s="6" customFormat="1" ht="12" customHeight="1" x14ac:dyDescent="0.2">
      <c r="A50" s="376">
        <v>333</v>
      </c>
      <c r="B50" s="83">
        <v>4</v>
      </c>
      <c r="C50" s="60">
        <v>641</v>
      </c>
      <c r="D50" s="60">
        <v>534</v>
      </c>
      <c r="E50" s="60">
        <v>602</v>
      </c>
      <c r="F50" s="60"/>
      <c r="G50" s="109" t="s">
        <v>167</v>
      </c>
      <c r="H50" s="60"/>
      <c r="I50" s="60"/>
      <c r="J50" s="60">
        <v>314</v>
      </c>
      <c r="K50" s="60"/>
      <c r="L50" s="60">
        <v>3</v>
      </c>
      <c r="M50" s="278">
        <v>33</v>
      </c>
      <c r="N50" s="278" t="s">
        <v>122</v>
      </c>
      <c r="O50" s="327" t="s">
        <v>59</v>
      </c>
      <c r="P50" s="60" t="s">
        <v>42</v>
      </c>
      <c r="Q50" s="330"/>
      <c r="R50" s="278"/>
      <c r="S50" s="188"/>
      <c r="T50" s="294">
        <v>44151</v>
      </c>
      <c r="U50" s="303">
        <v>409505</v>
      </c>
      <c r="V50" s="247"/>
      <c r="W50" s="230"/>
      <c r="X50" s="10"/>
    </row>
    <row r="51" spans="1:24" s="8" customFormat="1" x14ac:dyDescent="0.25">
      <c r="A51" s="376"/>
      <c r="B51" s="84">
        <v>4</v>
      </c>
      <c r="C51" s="85">
        <v>849</v>
      </c>
      <c r="D51" s="57">
        <v>543</v>
      </c>
      <c r="E51" s="57">
        <v>720</v>
      </c>
      <c r="F51" s="57"/>
      <c r="G51" s="57" t="s">
        <v>167</v>
      </c>
      <c r="H51" s="57"/>
      <c r="I51" s="57"/>
      <c r="J51" s="57">
        <v>145</v>
      </c>
      <c r="K51" s="57"/>
      <c r="L51" s="57"/>
      <c r="M51" s="279"/>
      <c r="N51" s="279"/>
      <c r="O51" s="328"/>
      <c r="P51" s="57" t="s">
        <v>10</v>
      </c>
      <c r="Q51" s="331"/>
      <c r="R51" s="279"/>
      <c r="S51" s="189"/>
      <c r="T51" s="295"/>
      <c r="U51" s="304"/>
      <c r="V51" s="248"/>
      <c r="W51" s="232"/>
      <c r="X51" s="10"/>
    </row>
    <row r="52" spans="1:24" s="6" customFormat="1" ht="21.75" customHeight="1" x14ac:dyDescent="0.2">
      <c r="A52" s="376"/>
      <c r="B52" s="86">
        <v>4</v>
      </c>
      <c r="C52" s="57">
        <v>855</v>
      </c>
      <c r="D52" s="57">
        <v>534</v>
      </c>
      <c r="E52" s="57">
        <v>194</v>
      </c>
      <c r="F52" s="57" t="s">
        <v>133</v>
      </c>
      <c r="G52" s="57" t="s">
        <v>167</v>
      </c>
      <c r="H52" s="57"/>
      <c r="I52" s="57"/>
      <c r="J52" s="57">
        <f>E52-L52</f>
        <v>27</v>
      </c>
      <c r="K52" s="57"/>
      <c r="L52" s="57">
        <v>167</v>
      </c>
      <c r="M52" s="279"/>
      <c r="N52" s="279"/>
      <c r="O52" s="328"/>
      <c r="P52" s="57" t="s">
        <v>10</v>
      </c>
      <c r="Q52" s="331"/>
      <c r="R52" s="279"/>
      <c r="S52" s="189"/>
      <c r="T52" s="295"/>
      <c r="U52" s="304"/>
      <c r="V52" s="248"/>
      <c r="W52" s="232"/>
      <c r="X52" s="10"/>
    </row>
    <row r="53" spans="1:24" s="6" customFormat="1" ht="12" customHeight="1" x14ac:dyDescent="0.2">
      <c r="A53" s="376"/>
      <c r="B53" s="86">
        <v>1</v>
      </c>
      <c r="C53" s="87">
        <v>947</v>
      </c>
      <c r="D53" s="57">
        <v>534</v>
      </c>
      <c r="E53" s="57">
        <v>241</v>
      </c>
      <c r="F53" s="57" t="s">
        <v>133</v>
      </c>
      <c r="G53" s="57" t="s">
        <v>167</v>
      </c>
      <c r="H53" s="57"/>
      <c r="I53" s="57"/>
      <c r="J53" s="57">
        <v>22</v>
      </c>
      <c r="K53" s="57"/>
      <c r="L53" s="57">
        <v>1</v>
      </c>
      <c r="M53" s="279"/>
      <c r="N53" s="279"/>
      <c r="O53" s="328"/>
      <c r="P53" s="57" t="s">
        <v>10</v>
      </c>
      <c r="Q53" s="331"/>
      <c r="R53" s="279"/>
      <c r="S53" s="189"/>
      <c r="T53" s="295"/>
      <c r="U53" s="304"/>
      <c r="V53" s="248"/>
      <c r="W53" s="232"/>
      <c r="X53" s="7"/>
    </row>
    <row r="54" spans="1:24" s="6" customFormat="1" ht="12" customHeight="1" x14ac:dyDescent="0.2">
      <c r="A54" s="376"/>
      <c r="B54" s="86">
        <v>1</v>
      </c>
      <c r="C54" s="87">
        <v>3428</v>
      </c>
      <c r="D54" s="57">
        <v>534</v>
      </c>
      <c r="E54" s="57">
        <v>2091</v>
      </c>
      <c r="F54" s="57" t="s">
        <v>133</v>
      </c>
      <c r="G54" s="57" t="s">
        <v>74</v>
      </c>
      <c r="H54" s="57" t="s">
        <v>40</v>
      </c>
      <c r="I54" s="57"/>
      <c r="J54" s="57">
        <v>527</v>
      </c>
      <c r="K54" s="57"/>
      <c r="L54" s="57">
        <f>7+18</f>
        <v>25</v>
      </c>
      <c r="M54" s="279"/>
      <c r="N54" s="279"/>
      <c r="O54" s="328"/>
      <c r="P54" s="57" t="s">
        <v>42</v>
      </c>
      <c r="Q54" s="331"/>
      <c r="R54" s="279"/>
      <c r="S54" s="189"/>
      <c r="T54" s="295"/>
      <c r="U54" s="304"/>
      <c r="V54" s="248"/>
      <c r="W54" s="232"/>
      <c r="X54" s="7"/>
    </row>
    <row r="55" spans="1:24" s="6" customFormat="1" ht="12" customHeight="1" x14ac:dyDescent="0.2">
      <c r="A55" s="376"/>
      <c r="B55" s="86">
        <v>1</v>
      </c>
      <c r="C55" s="88">
        <v>3430</v>
      </c>
      <c r="D55" s="58">
        <v>534</v>
      </c>
      <c r="E55" s="58">
        <v>2392</v>
      </c>
      <c r="F55" s="58" t="s">
        <v>133</v>
      </c>
      <c r="G55" s="58" t="s">
        <v>74</v>
      </c>
      <c r="H55" s="58" t="s">
        <v>40</v>
      </c>
      <c r="I55" s="58"/>
      <c r="J55" s="58">
        <v>66</v>
      </c>
      <c r="K55" s="58"/>
      <c r="L55" s="58">
        <v>76</v>
      </c>
      <c r="M55" s="279"/>
      <c r="N55" s="279"/>
      <c r="O55" s="328"/>
      <c r="P55" s="58" t="s">
        <v>42</v>
      </c>
      <c r="Q55" s="331"/>
      <c r="R55" s="279"/>
      <c r="S55" s="190"/>
      <c r="T55" s="295"/>
      <c r="U55" s="304"/>
      <c r="V55" s="248"/>
      <c r="W55" s="232"/>
      <c r="X55" s="11"/>
    </row>
    <row r="56" spans="1:24" s="8" customFormat="1" ht="31.9" customHeight="1" x14ac:dyDescent="0.25">
      <c r="A56" s="376"/>
      <c r="B56" s="84">
        <v>4</v>
      </c>
      <c r="C56" s="85">
        <v>3517</v>
      </c>
      <c r="D56" s="57">
        <v>534</v>
      </c>
      <c r="E56" s="57">
        <v>872</v>
      </c>
      <c r="F56" s="57" t="s">
        <v>133</v>
      </c>
      <c r="G56" s="57" t="s">
        <v>74</v>
      </c>
      <c r="H56" s="57" t="s">
        <v>40</v>
      </c>
      <c r="I56" s="57"/>
      <c r="J56" s="57">
        <f>14+46</f>
        <v>60</v>
      </c>
      <c r="K56" s="57"/>
      <c r="L56" s="57"/>
      <c r="M56" s="279"/>
      <c r="N56" s="279"/>
      <c r="O56" s="328"/>
      <c r="P56" s="57" t="s">
        <v>10</v>
      </c>
      <c r="Q56" s="331"/>
      <c r="R56" s="279"/>
      <c r="S56" s="189"/>
      <c r="T56" s="295"/>
      <c r="U56" s="304"/>
      <c r="V56" s="248"/>
      <c r="W56" s="232"/>
      <c r="X56" s="10"/>
    </row>
    <row r="57" spans="1:24" s="6" customFormat="1" ht="12" customHeight="1" x14ac:dyDescent="0.2">
      <c r="A57" s="376"/>
      <c r="B57" s="86">
        <v>4</v>
      </c>
      <c r="C57" s="57">
        <v>3518</v>
      </c>
      <c r="D57" s="57">
        <v>534</v>
      </c>
      <c r="E57" s="57">
        <v>143</v>
      </c>
      <c r="F57" s="57" t="s">
        <v>133</v>
      </c>
      <c r="G57" s="57" t="s">
        <v>74</v>
      </c>
      <c r="H57" s="57" t="s">
        <v>40</v>
      </c>
      <c r="I57" s="57"/>
      <c r="J57" s="57">
        <f>E57-L57</f>
        <v>98</v>
      </c>
      <c r="K57" s="57"/>
      <c r="L57" s="57">
        <v>45</v>
      </c>
      <c r="M57" s="279"/>
      <c r="N57" s="279"/>
      <c r="O57" s="328"/>
      <c r="P57" s="57" t="s">
        <v>10</v>
      </c>
      <c r="Q57" s="331"/>
      <c r="R57" s="279"/>
      <c r="S57" s="189"/>
      <c r="T57" s="295"/>
      <c r="U57" s="304"/>
      <c r="V57" s="248"/>
      <c r="W57" s="232"/>
      <c r="X57" s="10"/>
    </row>
    <row r="58" spans="1:24" s="6" customFormat="1" ht="12" customHeight="1" x14ac:dyDescent="0.2">
      <c r="A58" s="376"/>
      <c r="B58" s="86">
        <v>2</v>
      </c>
      <c r="C58" s="57">
        <v>3522</v>
      </c>
      <c r="D58" s="57">
        <v>534</v>
      </c>
      <c r="E58" s="57">
        <v>785</v>
      </c>
      <c r="F58" s="57" t="s">
        <v>133</v>
      </c>
      <c r="G58" s="57" t="s">
        <v>74</v>
      </c>
      <c r="H58" s="57" t="s">
        <v>40</v>
      </c>
      <c r="I58" s="57"/>
      <c r="J58" s="57">
        <v>58</v>
      </c>
      <c r="K58" s="57"/>
      <c r="L58" s="57">
        <v>14</v>
      </c>
      <c r="M58" s="279"/>
      <c r="N58" s="279"/>
      <c r="O58" s="328"/>
      <c r="P58" s="57" t="s">
        <v>10</v>
      </c>
      <c r="Q58" s="331"/>
      <c r="R58" s="279"/>
      <c r="S58" s="191"/>
      <c r="T58" s="295"/>
      <c r="U58" s="304"/>
      <c r="V58" s="248"/>
      <c r="W58" s="232"/>
      <c r="X58" s="7"/>
    </row>
    <row r="59" spans="1:24" s="8" customFormat="1" ht="31.9" customHeight="1" x14ac:dyDescent="0.25">
      <c r="A59" s="376"/>
      <c r="B59" s="89">
        <v>1</v>
      </c>
      <c r="C59" s="90">
        <v>3800</v>
      </c>
      <c r="D59" s="57">
        <v>534</v>
      </c>
      <c r="E59" s="57">
        <v>252</v>
      </c>
      <c r="F59" s="57" t="s">
        <v>133</v>
      </c>
      <c r="G59" s="57" t="s">
        <v>43</v>
      </c>
      <c r="H59" s="57" t="s">
        <v>44</v>
      </c>
      <c r="I59" s="57"/>
      <c r="J59" s="57">
        <v>20</v>
      </c>
      <c r="K59" s="57"/>
      <c r="L59" s="57"/>
      <c r="M59" s="279"/>
      <c r="N59" s="279"/>
      <c r="O59" s="328"/>
      <c r="P59" s="57" t="s">
        <v>42</v>
      </c>
      <c r="Q59" s="331"/>
      <c r="R59" s="279"/>
      <c r="S59" s="189"/>
      <c r="T59" s="295"/>
      <c r="U59" s="304"/>
      <c r="V59" s="248"/>
      <c r="W59" s="232"/>
      <c r="X59" s="7"/>
    </row>
    <row r="60" spans="1:24" s="8" customFormat="1" ht="31.9" customHeight="1" x14ac:dyDescent="0.25">
      <c r="A60" s="376"/>
      <c r="B60" s="89">
        <v>1</v>
      </c>
      <c r="C60" s="91">
        <v>3801</v>
      </c>
      <c r="D60" s="58">
        <v>534</v>
      </c>
      <c r="E60" s="58">
        <v>639</v>
      </c>
      <c r="F60" s="58" t="s">
        <v>133</v>
      </c>
      <c r="G60" s="58" t="s">
        <v>43</v>
      </c>
      <c r="H60" s="58" t="s">
        <v>44</v>
      </c>
      <c r="I60" s="58"/>
      <c r="J60" s="58">
        <v>23</v>
      </c>
      <c r="K60" s="58"/>
      <c r="L60" s="58"/>
      <c r="M60" s="279"/>
      <c r="N60" s="279"/>
      <c r="O60" s="328"/>
      <c r="P60" s="58" t="s">
        <v>42</v>
      </c>
      <c r="Q60" s="331"/>
      <c r="R60" s="279"/>
      <c r="S60" s="190"/>
      <c r="T60" s="295"/>
      <c r="U60" s="304"/>
      <c r="V60" s="248"/>
      <c r="W60" s="232"/>
      <c r="X60" s="11"/>
    </row>
    <row r="61" spans="1:24" s="8" customFormat="1" ht="31.9" customHeight="1" x14ac:dyDescent="0.25">
      <c r="A61" s="376"/>
      <c r="B61" s="89">
        <v>2</v>
      </c>
      <c r="C61" s="90">
        <v>3810</v>
      </c>
      <c r="D61" s="57">
        <v>534</v>
      </c>
      <c r="E61" s="57">
        <v>244</v>
      </c>
      <c r="F61" s="57"/>
      <c r="G61" s="57" t="s">
        <v>43</v>
      </c>
      <c r="H61" s="57" t="s">
        <v>44</v>
      </c>
      <c r="I61" s="57"/>
      <c r="J61" s="57">
        <v>14.5</v>
      </c>
      <c r="K61" s="57"/>
      <c r="L61" s="57"/>
      <c r="M61" s="279"/>
      <c r="N61" s="279"/>
      <c r="O61" s="328"/>
      <c r="P61" s="57" t="s">
        <v>42</v>
      </c>
      <c r="Q61" s="331"/>
      <c r="R61" s="279"/>
      <c r="S61" s="189"/>
      <c r="T61" s="295"/>
      <c r="U61" s="304"/>
      <c r="V61" s="248"/>
      <c r="W61" s="232"/>
      <c r="X61" s="7"/>
    </row>
    <row r="62" spans="1:24" s="8" customFormat="1" ht="31.9" customHeight="1" x14ac:dyDescent="0.25">
      <c r="A62" s="376"/>
      <c r="B62" s="89">
        <v>1</v>
      </c>
      <c r="C62" s="92" t="s">
        <v>160</v>
      </c>
      <c r="D62" s="57">
        <v>534</v>
      </c>
      <c r="E62" s="57">
        <v>534</v>
      </c>
      <c r="F62" s="57"/>
      <c r="G62" s="57" t="s">
        <v>11</v>
      </c>
      <c r="H62" s="57"/>
      <c r="I62" s="57"/>
      <c r="J62" s="57">
        <v>363</v>
      </c>
      <c r="K62" s="57"/>
      <c r="L62" s="57"/>
      <c r="M62" s="279"/>
      <c r="N62" s="279"/>
      <c r="O62" s="328"/>
      <c r="P62" s="57"/>
      <c r="Q62" s="331"/>
      <c r="R62" s="279"/>
      <c r="S62" s="189" t="s">
        <v>161</v>
      </c>
      <c r="T62" s="295"/>
      <c r="U62" s="304"/>
      <c r="V62" s="248"/>
      <c r="W62" s="232"/>
      <c r="X62" s="7"/>
    </row>
    <row r="63" spans="1:24" s="6" customFormat="1" ht="12" customHeight="1" x14ac:dyDescent="0.2">
      <c r="A63" s="376"/>
      <c r="B63" s="86">
        <v>2</v>
      </c>
      <c r="C63" s="57" t="s">
        <v>24</v>
      </c>
      <c r="D63" s="57">
        <v>534</v>
      </c>
      <c r="E63" s="57">
        <v>2609</v>
      </c>
      <c r="F63" s="57" t="s">
        <v>133</v>
      </c>
      <c r="G63" s="57" t="s">
        <v>74</v>
      </c>
      <c r="H63" s="57" t="s">
        <v>40</v>
      </c>
      <c r="I63" s="57"/>
      <c r="J63" s="57">
        <f>212+44+44</f>
        <v>300</v>
      </c>
      <c r="K63" s="57"/>
      <c r="L63" s="57">
        <f>58+46+11</f>
        <v>115</v>
      </c>
      <c r="M63" s="279"/>
      <c r="N63" s="279"/>
      <c r="O63" s="328"/>
      <c r="P63" s="57" t="s">
        <v>42</v>
      </c>
      <c r="Q63" s="331"/>
      <c r="R63" s="279"/>
      <c r="S63" s="189"/>
      <c r="T63" s="295"/>
      <c r="U63" s="304"/>
      <c r="V63" s="248"/>
      <c r="W63" s="232"/>
      <c r="X63" s="7"/>
    </row>
    <row r="64" spans="1:24" s="8" customFormat="1" ht="31.9" customHeight="1" x14ac:dyDescent="0.25">
      <c r="A64" s="376"/>
      <c r="B64" s="89">
        <v>2</v>
      </c>
      <c r="C64" s="90" t="s">
        <v>18</v>
      </c>
      <c r="D64" s="57">
        <v>534</v>
      </c>
      <c r="E64" s="57">
        <v>75</v>
      </c>
      <c r="F64" s="57" t="s">
        <v>133</v>
      </c>
      <c r="G64" s="57" t="s">
        <v>74</v>
      </c>
      <c r="H64" s="57" t="s">
        <v>40</v>
      </c>
      <c r="I64" s="57"/>
      <c r="J64" s="57">
        <v>28</v>
      </c>
      <c r="K64" s="57"/>
      <c r="L64" s="57"/>
      <c r="M64" s="279"/>
      <c r="N64" s="279"/>
      <c r="O64" s="328"/>
      <c r="P64" s="57" t="s">
        <v>10</v>
      </c>
      <c r="Q64" s="331"/>
      <c r="R64" s="279"/>
      <c r="S64" s="189"/>
      <c r="T64" s="295"/>
      <c r="U64" s="304"/>
      <c r="V64" s="248"/>
      <c r="W64" s="232"/>
      <c r="X64" s="7"/>
    </row>
    <row r="65" spans="1:24" s="6" customFormat="1" ht="12" customHeight="1" x14ac:dyDescent="0.2">
      <c r="A65" s="376"/>
      <c r="B65" s="86">
        <v>2</v>
      </c>
      <c r="C65" s="87" t="s">
        <v>135</v>
      </c>
      <c r="D65" s="57">
        <v>534</v>
      </c>
      <c r="E65" s="57">
        <v>4610</v>
      </c>
      <c r="F65" s="57" t="s">
        <v>133</v>
      </c>
      <c r="G65" s="57" t="s">
        <v>75</v>
      </c>
      <c r="H65" s="57" t="s">
        <v>40</v>
      </c>
      <c r="I65" s="57"/>
      <c r="J65" s="57">
        <f>169+129</f>
        <v>298</v>
      </c>
      <c r="K65" s="57"/>
      <c r="L65" s="57">
        <v>72</v>
      </c>
      <c r="M65" s="279"/>
      <c r="N65" s="279"/>
      <c r="O65" s="328"/>
      <c r="P65" s="57" t="s">
        <v>10</v>
      </c>
      <c r="Q65" s="331"/>
      <c r="R65" s="279"/>
      <c r="S65" s="189"/>
      <c r="T65" s="295"/>
      <c r="U65" s="304"/>
      <c r="V65" s="248"/>
      <c r="W65" s="232"/>
      <c r="X65" s="7"/>
    </row>
    <row r="66" spans="1:24" s="6" customFormat="1" ht="12" customHeight="1" x14ac:dyDescent="0.2">
      <c r="A66" s="376"/>
      <c r="B66" s="86" t="s">
        <v>155</v>
      </c>
      <c r="C66" s="57" t="s">
        <v>33</v>
      </c>
      <c r="D66" s="57">
        <v>534</v>
      </c>
      <c r="E66" s="57">
        <v>4978</v>
      </c>
      <c r="F66" s="57" t="s">
        <v>133</v>
      </c>
      <c r="G66" s="57" t="s">
        <v>74</v>
      </c>
      <c r="H66" s="57" t="s">
        <v>40</v>
      </c>
      <c r="I66" s="57"/>
      <c r="J66" s="57">
        <f>46+69+98+162</f>
        <v>375</v>
      </c>
      <c r="K66" s="57"/>
      <c r="L66" s="57">
        <f>25+42+2</f>
        <v>69</v>
      </c>
      <c r="M66" s="279"/>
      <c r="N66" s="279"/>
      <c r="O66" s="328"/>
      <c r="P66" s="57" t="s">
        <v>42</v>
      </c>
      <c r="Q66" s="331"/>
      <c r="R66" s="279"/>
      <c r="S66" s="191"/>
      <c r="T66" s="295"/>
      <c r="U66" s="304"/>
      <c r="V66" s="248"/>
      <c r="W66" s="232"/>
      <c r="X66" s="7"/>
    </row>
    <row r="67" spans="1:24" s="8" customFormat="1" ht="31.9" customHeight="1" x14ac:dyDescent="0.25">
      <c r="A67" s="376"/>
      <c r="B67" s="84" t="s">
        <v>153</v>
      </c>
      <c r="C67" s="85" t="s">
        <v>33</v>
      </c>
      <c r="D67" s="57">
        <v>534</v>
      </c>
      <c r="E67" s="57">
        <v>4978</v>
      </c>
      <c r="F67" s="57" t="s">
        <v>133</v>
      </c>
      <c r="G67" s="57" t="s">
        <v>74</v>
      </c>
      <c r="H67" s="57" t="s">
        <v>40</v>
      </c>
      <c r="I67" s="57"/>
      <c r="J67" s="57">
        <v>37</v>
      </c>
      <c r="K67" s="57"/>
      <c r="L67" s="57"/>
      <c r="M67" s="279"/>
      <c r="N67" s="279"/>
      <c r="O67" s="328"/>
      <c r="P67" s="57" t="s">
        <v>42</v>
      </c>
      <c r="Q67" s="331"/>
      <c r="R67" s="279"/>
      <c r="S67" s="189"/>
      <c r="T67" s="295"/>
      <c r="U67" s="304"/>
      <c r="V67" s="248"/>
      <c r="W67" s="232"/>
      <c r="X67" s="10"/>
    </row>
    <row r="68" spans="1:24" s="8" customFormat="1" ht="31.9" customHeight="1" x14ac:dyDescent="0.25">
      <c r="A68" s="376"/>
      <c r="B68" s="84">
        <v>4</v>
      </c>
      <c r="C68" s="85" t="s">
        <v>141</v>
      </c>
      <c r="D68" s="57">
        <v>534</v>
      </c>
      <c r="E68" s="57">
        <v>1633</v>
      </c>
      <c r="F68" s="57" t="s">
        <v>133</v>
      </c>
      <c r="G68" s="57" t="s">
        <v>74</v>
      </c>
      <c r="H68" s="57" t="s">
        <v>40</v>
      </c>
      <c r="I68" s="57"/>
      <c r="J68" s="57">
        <v>10</v>
      </c>
      <c r="K68" s="57"/>
      <c r="L68" s="57"/>
      <c r="M68" s="279"/>
      <c r="N68" s="279"/>
      <c r="O68" s="328"/>
      <c r="P68" s="57" t="s">
        <v>42</v>
      </c>
      <c r="Q68" s="331"/>
      <c r="R68" s="279"/>
      <c r="S68" s="189"/>
      <c r="T68" s="295"/>
      <c r="U68" s="304"/>
      <c r="V68" s="248"/>
      <c r="W68" s="232"/>
      <c r="X68" s="10"/>
    </row>
    <row r="69" spans="1:24" s="6" customFormat="1" ht="12" customHeight="1" x14ac:dyDescent="0.2">
      <c r="A69" s="376"/>
      <c r="B69" s="86">
        <v>4</v>
      </c>
      <c r="C69" s="57" t="s">
        <v>38</v>
      </c>
      <c r="D69" s="57">
        <v>534</v>
      </c>
      <c r="E69" s="57">
        <v>85</v>
      </c>
      <c r="F69" s="57" t="s">
        <v>133</v>
      </c>
      <c r="G69" s="57" t="s">
        <v>74</v>
      </c>
      <c r="H69" s="57"/>
      <c r="I69" s="57"/>
      <c r="J69" s="57">
        <v>58</v>
      </c>
      <c r="K69" s="57"/>
      <c r="L69" s="57">
        <v>26</v>
      </c>
      <c r="M69" s="279"/>
      <c r="N69" s="279"/>
      <c r="O69" s="328"/>
      <c r="P69" s="57" t="s">
        <v>42</v>
      </c>
      <c r="Q69" s="331"/>
      <c r="R69" s="279"/>
      <c r="S69" s="189"/>
      <c r="T69" s="295"/>
      <c r="U69" s="304"/>
      <c r="V69" s="248"/>
      <c r="W69" s="232"/>
      <c r="X69" s="10"/>
    </row>
    <row r="70" spans="1:24" s="6" customFormat="1" ht="12" customHeight="1" x14ac:dyDescent="0.2">
      <c r="A70" s="376"/>
      <c r="B70" s="86">
        <v>3</v>
      </c>
      <c r="C70" s="57" t="s">
        <v>25</v>
      </c>
      <c r="D70" s="57">
        <v>534</v>
      </c>
      <c r="E70" s="57">
        <v>1975</v>
      </c>
      <c r="F70" s="57" t="s">
        <v>133</v>
      </c>
      <c r="G70" s="57" t="s">
        <v>74</v>
      </c>
      <c r="H70" s="57" t="s">
        <v>40</v>
      </c>
      <c r="I70" s="57"/>
      <c r="J70" s="57">
        <f>63+109</f>
        <v>172</v>
      </c>
      <c r="K70" s="57"/>
      <c r="L70" s="57">
        <v>47</v>
      </c>
      <c r="M70" s="279"/>
      <c r="N70" s="279"/>
      <c r="O70" s="328"/>
      <c r="P70" s="57" t="s">
        <v>10</v>
      </c>
      <c r="Q70" s="331"/>
      <c r="R70" s="279"/>
      <c r="S70" s="189"/>
      <c r="T70" s="295"/>
      <c r="U70" s="304"/>
      <c r="V70" s="248"/>
      <c r="W70" s="232"/>
      <c r="X70" s="7"/>
    </row>
    <row r="71" spans="1:24" s="6" customFormat="1" ht="12" customHeight="1" x14ac:dyDescent="0.2">
      <c r="A71" s="376"/>
      <c r="B71" s="93" t="s">
        <v>159</v>
      </c>
      <c r="C71" s="87" t="s">
        <v>14</v>
      </c>
      <c r="D71" s="57">
        <v>534</v>
      </c>
      <c r="E71" s="57">
        <v>9306</v>
      </c>
      <c r="F71" s="57"/>
      <c r="G71" s="111" t="s">
        <v>74</v>
      </c>
      <c r="H71" s="57" t="s">
        <v>40</v>
      </c>
      <c r="I71" s="57"/>
      <c r="J71" s="57">
        <f>14.6+13.5+104.39+233.04+38.13+55.55+25.62+119.25</f>
        <v>604.07999999999993</v>
      </c>
      <c r="K71" s="57"/>
      <c r="L71" s="57">
        <f>4+11+42+1+4+2</f>
        <v>64</v>
      </c>
      <c r="M71" s="279"/>
      <c r="N71" s="279"/>
      <c r="O71" s="328"/>
      <c r="P71" s="57" t="s">
        <v>10</v>
      </c>
      <c r="Q71" s="331"/>
      <c r="R71" s="279"/>
      <c r="S71" s="189" t="s">
        <v>151</v>
      </c>
      <c r="T71" s="295"/>
      <c r="U71" s="304"/>
      <c r="V71" s="248"/>
      <c r="W71" s="232"/>
      <c r="X71" s="7"/>
    </row>
    <row r="72" spans="1:24" s="6" customFormat="1" ht="12" customHeight="1" x14ac:dyDescent="0.2">
      <c r="A72" s="376"/>
      <c r="B72" s="86">
        <v>2</v>
      </c>
      <c r="C72" s="87" t="s">
        <v>21</v>
      </c>
      <c r="D72" s="57">
        <v>534</v>
      </c>
      <c r="E72" s="57">
        <v>50</v>
      </c>
      <c r="F72" s="57" t="s">
        <v>133</v>
      </c>
      <c r="G72" s="57" t="s">
        <v>167</v>
      </c>
      <c r="H72" s="57"/>
      <c r="I72" s="57"/>
      <c r="J72" s="57">
        <v>32</v>
      </c>
      <c r="K72" s="57"/>
      <c r="L72" s="57">
        <v>6</v>
      </c>
      <c r="M72" s="279"/>
      <c r="N72" s="279"/>
      <c r="O72" s="328"/>
      <c r="P72" s="57" t="s">
        <v>10</v>
      </c>
      <c r="Q72" s="331"/>
      <c r="R72" s="279"/>
      <c r="S72" s="189"/>
      <c r="T72" s="295"/>
      <c r="U72" s="304"/>
      <c r="V72" s="248"/>
      <c r="W72" s="232"/>
      <c r="X72" s="7"/>
    </row>
    <row r="73" spans="1:24" s="6" customFormat="1" ht="12" customHeight="1" x14ac:dyDescent="0.2">
      <c r="A73" s="376"/>
      <c r="B73" s="86">
        <v>4</v>
      </c>
      <c r="C73" s="57" t="s">
        <v>37</v>
      </c>
      <c r="D73" s="57">
        <v>534</v>
      </c>
      <c r="E73" s="57">
        <v>1940</v>
      </c>
      <c r="F73" s="57" t="s">
        <v>133</v>
      </c>
      <c r="G73" s="57" t="s">
        <v>167</v>
      </c>
      <c r="H73" s="57"/>
      <c r="I73" s="57"/>
      <c r="J73" s="57">
        <v>435</v>
      </c>
      <c r="K73" s="57"/>
      <c r="L73" s="57">
        <v>111</v>
      </c>
      <c r="M73" s="279"/>
      <c r="N73" s="279"/>
      <c r="O73" s="328"/>
      <c r="P73" s="57" t="s">
        <v>42</v>
      </c>
      <c r="Q73" s="331"/>
      <c r="R73" s="279"/>
      <c r="S73" s="189"/>
      <c r="T73" s="295"/>
      <c r="U73" s="304"/>
      <c r="V73" s="248"/>
      <c r="W73" s="232"/>
      <c r="X73" s="10"/>
    </row>
    <row r="74" spans="1:24" s="6" customFormat="1" ht="12" customHeight="1" x14ac:dyDescent="0.2">
      <c r="A74" s="376"/>
      <c r="B74" s="86">
        <v>4</v>
      </c>
      <c r="C74" s="57" t="s">
        <v>28</v>
      </c>
      <c r="D74" s="57">
        <v>534</v>
      </c>
      <c r="E74" s="57">
        <v>828</v>
      </c>
      <c r="F74" s="57" t="s">
        <v>133</v>
      </c>
      <c r="G74" s="57" t="s">
        <v>74</v>
      </c>
      <c r="H74" s="57" t="s">
        <v>40</v>
      </c>
      <c r="I74" s="57"/>
      <c r="J74" s="57">
        <v>153</v>
      </c>
      <c r="K74" s="57"/>
      <c r="L74" s="57">
        <v>52</v>
      </c>
      <c r="M74" s="279"/>
      <c r="N74" s="279"/>
      <c r="O74" s="328"/>
      <c r="P74" s="57" t="s">
        <v>10</v>
      </c>
      <c r="Q74" s="331"/>
      <c r="R74" s="279"/>
      <c r="S74" s="189"/>
      <c r="T74" s="295"/>
      <c r="U74" s="304"/>
      <c r="V74" s="248"/>
      <c r="W74" s="232"/>
      <c r="X74" s="7"/>
    </row>
    <row r="75" spans="1:24" s="6" customFormat="1" ht="12" customHeight="1" x14ac:dyDescent="0.2">
      <c r="A75" s="376"/>
      <c r="B75" s="86">
        <v>1</v>
      </c>
      <c r="C75" s="87" t="s">
        <v>13</v>
      </c>
      <c r="D75" s="57">
        <v>534</v>
      </c>
      <c r="E75" s="57">
        <v>665</v>
      </c>
      <c r="F75" s="57" t="s">
        <v>133</v>
      </c>
      <c r="G75" s="57" t="s">
        <v>167</v>
      </c>
      <c r="H75" s="57"/>
      <c r="I75" s="57"/>
      <c r="J75" s="57">
        <v>130</v>
      </c>
      <c r="K75" s="57"/>
      <c r="L75" s="57">
        <v>27</v>
      </c>
      <c r="M75" s="279"/>
      <c r="N75" s="279"/>
      <c r="O75" s="328"/>
      <c r="P75" s="57" t="s">
        <v>10</v>
      </c>
      <c r="Q75" s="331"/>
      <c r="R75" s="279"/>
      <c r="S75" s="189"/>
      <c r="T75" s="295"/>
      <c r="U75" s="304"/>
      <c r="V75" s="248"/>
      <c r="W75" s="232"/>
      <c r="X75" s="7"/>
    </row>
    <row r="76" spans="1:24" s="6" customFormat="1" ht="12" customHeight="1" thickBot="1" x14ac:dyDescent="0.25">
      <c r="A76" s="376"/>
      <c r="B76" s="94">
        <v>1</v>
      </c>
      <c r="C76" s="95" t="s">
        <v>12</v>
      </c>
      <c r="D76" s="63">
        <v>534</v>
      </c>
      <c r="E76" s="63">
        <v>151</v>
      </c>
      <c r="F76" s="63" t="s">
        <v>133</v>
      </c>
      <c r="G76" s="110" t="s">
        <v>76</v>
      </c>
      <c r="H76" s="63" t="s">
        <v>41</v>
      </c>
      <c r="I76" s="63"/>
      <c r="J76" s="63">
        <v>110</v>
      </c>
      <c r="K76" s="63"/>
      <c r="L76" s="63">
        <v>36</v>
      </c>
      <c r="M76" s="280"/>
      <c r="N76" s="280"/>
      <c r="O76" s="329"/>
      <c r="P76" s="63" t="s">
        <v>10</v>
      </c>
      <c r="Q76" s="332"/>
      <c r="R76" s="280"/>
      <c r="S76" s="192"/>
      <c r="T76" s="296"/>
      <c r="U76" s="305"/>
      <c r="V76" s="249"/>
      <c r="W76" s="231"/>
      <c r="X76" s="7"/>
    </row>
    <row r="77" spans="1:24" s="8" customFormat="1" ht="31.9" customHeight="1" x14ac:dyDescent="0.25">
      <c r="A77" s="376"/>
      <c r="B77" s="96">
        <v>2</v>
      </c>
      <c r="C77" s="97">
        <v>3798</v>
      </c>
      <c r="D77" s="98">
        <v>198</v>
      </c>
      <c r="E77" s="98">
        <v>342</v>
      </c>
      <c r="F77" s="98" t="s">
        <v>133</v>
      </c>
      <c r="G77" s="98" t="s">
        <v>43</v>
      </c>
      <c r="H77" s="98" t="s">
        <v>138</v>
      </c>
      <c r="I77" s="98"/>
      <c r="J77" s="98">
        <v>42</v>
      </c>
      <c r="K77" s="98"/>
      <c r="L77" s="98"/>
      <c r="M77" s="263">
        <v>34</v>
      </c>
      <c r="N77" s="263" t="s">
        <v>137</v>
      </c>
      <c r="O77" s="297" t="s">
        <v>56</v>
      </c>
      <c r="P77" s="98"/>
      <c r="Q77" s="300"/>
      <c r="R77" s="324"/>
      <c r="S77" s="188"/>
      <c r="T77" s="306"/>
      <c r="U77" s="309"/>
      <c r="V77" s="250"/>
      <c r="W77" s="233"/>
      <c r="X77" s="7"/>
    </row>
    <row r="78" spans="1:24" s="8" customFormat="1" ht="31.9" customHeight="1" x14ac:dyDescent="0.25">
      <c r="A78" s="376"/>
      <c r="B78" s="99" t="s">
        <v>142</v>
      </c>
      <c r="C78" s="100" t="s">
        <v>139</v>
      </c>
      <c r="D78" s="101">
        <v>198</v>
      </c>
      <c r="E78" s="101">
        <v>9816</v>
      </c>
      <c r="F78" s="101" t="s">
        <v>133</v>
      </c>
      <c r="G78" s="101" t="s">
        <v>43</v>
      </c>
      <c r="H78" s="101" t="s">
        <v>138</v>
      </c>
      <c r="I78" s="101"/>
      <c r="J78" s="101">
        <f>117.6+1188+492+410+320+111+146+192+75+543+219+171+670+45</f>
        <v>4699.6000000000004</v>
      </c>
      <c r="K78" s="101"/>
      <c r="L78" s="101"/>
      <c r="M78" s="264"/>
      <c r="N78" s="264"/>
      <c r="O78" s="298"/>
      <c r="P78" s="101"/>
      <c r="Q78" s="301"/>
      <c r="R78" s="325"/>
      <c r="S78" s="189"/>
      <c r="T78" s="307"/>
      <c r="U78" s="310"/>
      <c r="V78" s="251"/>
      <c r="W78" s="234"/>
      <c r="X78" s="7"/>
    </row>
    <row r="79" spans="1:24" s="8" customFormat="1" ht="31.9" customHeight="1" x14ac:dyDescent="0.25">
      <c r="A79" s="376"/>
      <c r="B79" s="99">
        <v>2</v>
      </c>
      <c r="C79" s="100" t="s">
        <v>136</v>
      </c>
      <c r="D79" s="101">
        <v>198</v>
      </c>
      <c r="E79" s="101">
        <v>38</v>
      </c>
      <c r="F79" s="101" t="s">
        <v>133</v>
      </c>
      <c r="G79" s="101" t="s">
        <v>43</v>
      </c>
      <c r="H79" s="101" t="s">
        <v>138</v>
      </c>
      <c r="I79" s="101"/>
      <c r="J79" s="101">
        <v>38</v>
      </c>
      <c r="K79" s="101"/>
      <c r="L79" s="101"/>
      <c r="M79" s="264"/>
      <c r="N79" s="264"/>
      <c r="O79" s="298"/>
      <c r="P79" s="101"/>
      <c r="Q79" s="301"/>
      <c r="R79" s="325"/>
      <c r="S79" s="189"/>
      <c r="T79" s="307"/>
      <c r="U79" s="310"/>
      <c r="V79" s="251"/>
      <c r="W79" s="234"/>
      <c r="X79" s="7"/>
    </row>
    <row r="80" spans="1:24" s="8" customFormat="1" ht="31.9" customHeight="1" x14ac:dyDescent="0.25">
      <c r="A80" s="376"/>
      <c r="B80" s="99">
        <v>2</v>
      </c>
      <c r="C80" s="100" t="s">
        <v>16</v>
      </c>
      <c r="D80" s="101">
        <v>198</v>
      </c>
      <c r="E80" s="101">
        <v>283</v>
      </c>
      <c r="F80" s="101"/>
      <c r="G80" s="101" t="s">
        <v>74</v>
      </c>
      <c r="H80" s="101" t="s">
        <v>55</v>
      </c>
      <c r="I80" s="101"/>
      <c r="J80" s="101">
        <v>216</v>
      </c>
      <c r="K80" s="101"/>
      <c r="L80" s="101"/>
      <c r="M80" s="264"/>
      <c r="N80" s="264"/>
      <c r="O80" s="298"/>
      <c r="P80" s="101" t="s">
        <v>10</v>
      </c>
      <c r="Q80" s="301"/>
      <c r="R80" s="325"/>
      <c r="S80" s="189" t="s">
        <v>104</v>
      </c>
      <c r="T80" s="307"/>
      <c r="U80" s="310"/>
      <c r="V80" s="251"/>
      <c r="W80" s="234"/>
      <c r="X80" s="7"/>
    </row>
    <row r="81" spans="1:24" s="8" customFormat="1" ht="31.9" customHeight="1" x14ac:dyDescent="0.25">
      <c r="A81" s="376"/>
      <c r="B81" s="102">
        <v>3</v>
      </c>
      <c r="C81" s="103" t="s">
        <v>154</v>
      </c>
      <c r="D81" s="101">
        <v>198</v>
      </c>
      <c r="E81" s="101">
        <v>141</v>
      </c>
      <c r="F81" s="101"/>
      <c r="G81" s="101" t="s">
        <v>11</v>
      </c>
      <c r="H81" s="101"/>
      <c r="I81" s="101"/>
      <c r="J81" s="101">
        <v>14</v>
      </c>
      <c r="K81" s="101"/>
      <c r="L81" s="101"/>
      <c r="M81" s="264"/>
      <c r="N81" s="264"/>
      <c r="O81" s="298"/>
      <c r="P81" s="101" t="s">
        <v>10</v>
      </c>
      <c r="Q81" s="301"/>
      <c r="R81" s="325"/>
      <c r="S81" s="189"/>
      <c r="T81" s="307"/>
      <c r="U81" s="310"/>
      <c r="V81" s="251"/>
      <c r="W81" s="234"/>
      <c r="X81" s="7"/>
    </row>
    <row r="82" spans="1:24" s="8" customFormat="1" ht="31.9" customHeight="1" thickBot="1" x14ac:dyDescent="0.3">
      <c r="A82" s="376"/>
      <c r="B82" s="104">
        <v>3</v>
      </c>
      <c r="C82" s="105" t="s">
        <v>140</v>
      </c>
      <c r="D82" s="106">
        <v>198</v>
      </c>
      <c r="E82" s="106">
        <v>3</v>
      </c>
      <c r="F82" s="106" t="s">
        <v>133</v>
      </c>
      <c r="G82" s="106" t="s">
        <v>74</v>
      </c>
      <c r="H82" s="106" t="s">
        <v>41</v>
      </c>
      <c r="I82" s="106"/>
      <c r="J82" s="106">
        <v>3</v>
      </c>
      <c r="K82" s="106"/>
      <c r="L82" s="106"/>
      <c r="M82" s="265"/>
      <c r="N82" s="265"/>
      <c r="O82" s="299"/>
      <c r="P82" s="106"/>
      <c r="Q82" s="302"/>
      <c r="R82" s="326"/>
      <c r="S82" s="192"/>
      <c r="T82" s="308"/>
      <c r="U82" s="311"/>
      <c r="V82" s="252"/>
      <c r="W82" s="235"/>
      <c r="X82" s="7"/>
    </row>
    <row r="83" spans="1:24" s="6" customFormat="1" ht="32.25" customHeight="1" thickBot="1" x14ac:dyDescent="0.25">
      <c r="A83" s="377">
        <v>334</v>
      </c>
      <c r="B83" s="53">
        <v>3</v>
      </c>
      <c r="C83" s="46">
        <v>874</v>
      </c>
      <c r="D83" s="46">
        <v>103</v>
      </c>
      <c r="E83" s="46">
        <v>1690</v>
      </c>
      <c r="F83" s="46" t="s">
        <v>133</v>
      </c>
      <c r="G83" s="46" t="s">
        <v>167</v>
      </c>
      <c r="H83" s="46"/>
      <c r="I83" s="46"/>
      <c r="J83" s="46">
        <v>31</v>
      </c>
      <c r="K83" s="46"/>
      <c r="L83" s="46">
        <v>4</v>
      </c>
      <c r="M83" s="46" t="s">
        <v>150</v>
      </c>
      <c r="N83" s="45" t="s">
        <v>69</v>
      </c>
      <c r="O83" s="45" t="s">
        <v>70</v>
      </c>
      <c r="P83" s="46" t="s">
        <v>10</v>
      </c>
      <c r="Q83" s="81">
        <v>777746222</v>
      </c>
      <c r="R83" s="173" t="s">
        <v>214</v>
      </c>
      <c r="S83" s="176" t="s">
        <v>71</v>
      </c>
      <c r="T83" s="165" t="s">
        <v>198</v>
      </c>
      <c r="U83" s="160">
        <v>44222</v>
      </c>
      <c r="V83" s="127"/>
      <c r="W83" s="152"/>
      <c r="X83" s="7"/>
    </row>
    <row r="84" spans="1:24" s="24" customFormat="1" x14ac:dyDescent="0.25">
      <c r="B84" s="17" t="s">
        <v>152</v>
      </c>
      <c r="C84" s="18"/>
      <c r="D84" s="19"/>
      <c r="E84" s="19"/>
      <c r="F84" s="19"/>
      <c r="G84" s="19"/>
      <c r="H84" s="19"/>
      <c r="I84" s="19"/>
      <c r="J84" s="19">
        <f>SUM(J6:J83)</f>
        <v>14713.18</v>
      </c>
      <c r="K84" s="19">
        <f>SUM(K6:K83)</f>
        <v>0</v>
      </c>
      <c r="L84" s="19">
        <f>SUM(L6:L83)</f>
        <v>2182</v>
      </c>
      <c r="M84" s="19"/>
      <c r="N84" s="19"/>
      <c r="O84" s="20"/>
      <c r="P84" s="21"/>
      <c r="Q84" s="19"/>
      <c r="R84" s="22"/>
      <c r="S84" s="22"/>
      <c r="T84" s="22"/>
      <c r="U84" s="22"/>
      <c r="V84" s="22"/>
      <c r="W84" s="23"/>
      <c r="X84" s="23"/>
    </row>
    <row r="85" spans="1:24" s="31" customFormat="1" x14ac:dyDescent="0.25">
      <c r="B85" s="25"/>
      <c r="C85" s="16"/>
      <c r="D85" s="26"/>
      <c r="E85" s="26"/>
      <c r="F85" s="26"/>
      <c r="G85" s="26"/>
      <c r="H85" s="26"/>
      <c r="I85" s="26"/>
      <c r="J85" s="26"/>
      <c r="K85" s="26"/>
      <c r="L85" s="27">
        <f>SUBTOTAL(9,L2:L84)</f>
        <v>4743</v>
      </c>
      <c r="M85" s="26"/>
      <c r="N85" s="26"/>
      <c r="O85" s="28"/>
      <c r="P85" s="26"/>
      <c r="Q85" s="26"/>
      <c r="R85" s="29"/>
      <c r="S85" s="29"/>
      <c r="T85" s="29"/>
      <c r="U85" s="29"/>
      <c r="V85" s="29"/>
      <c r="W85" s="30"/>
      <c r="X85" s="30"/>
    </row>
    <row r="86" spans="1:24" s="31" customFormat="1" x14ac:dyDescent="0.25">
      <c r="B86" s="15"/>
      <c r="C86" s="14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8"/>
      <c r="P86" s="26"/>
      <c r="Q86" s="26"/>
      <c r="R86" s="29"/>
      <c r="S86" s="29"/>
      <c r="T86" s="29"/>
      <c r="U86" s="29"/>
      <c r="V86" s="29"/>
      <c r="W86" s="30"/>
      <c r="X86" s="30"/>
    </row>
    <row r="87" spans="1:24" s="31" customFormat="1" x14ac:dyDescent="0.25">
      <c r="B87" s="15"/>
      <c r="C87" s="14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8"/>
      <c r="P87" s="26"/>
      <c r="Q87" s="26"/>
      <c r="R87" s="29"/>
      <c r="S87" s="29"/>
      <c r="T87" s="29"/>
      <c r="U87" s="29"/>
      <c r="V87" s="29"/>
      <c r="W87" s="30"/>
      <c r="X87" s="30"/>
    </row>
    <row r="88" spans="1:24" s="31" customFormat="1" x14ac:dyDescent="0.25">
      <c r="B88" s="15"/>
      <c r="C88" s="14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8"/>
      <c r="P88" s="26"/>
      <c r="Q88" s="26"/>
      <c r="R88" s="29"/>
      <c r="S88" s="29"/>
      <c r="T88" s="29"/>
      <c r="U88" s="29"/>
      <c r="V88" s="29"/>
      <c r="W88" s="30"/>
      <c r="X88" s="30"/>
    </row>
    <row r="89" spans="1:24" s="31" customFormat="1" x14ac:dyDescent="0.25">
      <c r="B89" s="15"/>
      <c r="C89" s="14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8"/>
      <c r="P89" s="26"/>
      <c r="Q89" s="26"/>
      <c r="R89" s="29"/>
      <c r="S89" s="29"/>
      <c r="T89" s="29"/>
      <c r="U89" s="29"/>
      <c r="V89" s="29"/>
      <c r="W89" s="30"/>
      <c r="X89" s="30"/>
    </row>
    <row r="90" spans="1:24" s="31" customFormat="1" x14ac:dyDescent="0.25">
      <c r="B90" s="15"/>
      <c r="C90" s="14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8"/>
      <c r="P90" s="26"/>
      <c r="Q90" s="26"/>
      <c r="R90" s="29"/>
      <c r="S90" s="29"/>
      <c r="T90" s="29"/>
      <c r="U90" s="29"/>
      <c r="V90" s="29"/>
      <c r="W90" s="30"/>
      <c r="X90" s="30"/>
    </row>
    <row r="91" spans="1:24" s="31" customFormat="1" x14ac:dyDescent="0.25">
      <c r="B91" s="15"/>
      <c r="C91" s="14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8"/>
      <c r="P91" s="26"/>
      <c r="Q91" s="26"/>
      <c r="R91" s="26"/>
      <c r="S91" s="26"/>
      <c r="T91" s="26"/>
      <c r="U91" s="26"/>
      <c r="V91" s="26"/>
    </row>
    <row r="92" spans="1:24" s="31" customFormat="1" x14ac:dyDescent="0.25">
      <c r="B92" s="15"/>
      <c r="C92" s="14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8"/>
      <c r="P92" s="26"/>
      <c r="Q92" s="26"/>
      <c r="R92" s="26"/>
      <c r="S92" s="26"/>
      <c r="T92" s="26"/>
      <c r="U92" s="26"/>
      <c r="V92" s="26"/>
    </row>
    <row r="93" spans="1:24" s="31" customFormat="1" x14ac:dyDescent="0.25">
      <c r="B93" s="15"/>
      <c r="C93" s="14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8"/>
      <c r="P93" s="26"/>
      <c r="Q93" s="26"/>
      <c r="R93" s="26"/>
      <c r="S93" s="26"/>
      <c r="T93" s="26"/>
      <c r="U93" s="26"/>
      <c r="V93" s="26"/>
    </row>
    <row r="94" spans="1:24" s="31" customFormat="1" x14ac:dyDescent="0.25">
      <c r="B94" s="15"/>
      <c r="C94" s="14"/>
      <c r="O94" s="32"/>
    </row>
    <row r="95" spans="1:24" s="31" customFormat="1" x14ac:dyDescent="0.25">
      <c r="B95" s="15"/>
      <c r="C95" s="14"/>
      <c r="O95" s="32"/>
    </row>
    <row r="96" spans="1:24" x14ac:dyDescent="0.25">
      <c r="C96" s="14"/>
    </row>
    <row r="97" spans="3:3" x14ac:dyDescent="0.25">
      <c r="C97" s="14"/>
    </row>
    <row r="98" spans="3:3" x14ac:dyDescent="0.25">
      <c r="C98" s="14"/>
    </row>
    <row r="99" spans="3:3" x14ac:dyDescent="0.25">
      <c r="C99" s="14"/>
    </row>
    <row r="100" spans="3:3" x14ac:dyDescent="0.25">
      <c r="C100" s="14"/>
    </row>
    <row r="101" spans="3:3" x14ac:dyDescent="0.25">
      <c r="C101" s="14"/>
    </row>
    <row r="102" spans="3:3" x14ac:dyDescent="0.25">
      <c r="C102" s="14"/>
    </row>
    <row r="103" spans="3:3" x14ac:dyDescent="0.25">
      <c r="C103" s="14"/>
    </row>
    <row r="104" spans="3:3" x14ac:dyDescent="0.25">
      <c r="C104" s="14"/>
    </row>
    <row r="105" spans="3:3" x14ac:dyDescent="0.25">
      <c r="C105" s="14"/>
    </row>
    <row r="106" spans="3:3" x14ac:dyDescent="0.25">
      <c r="C106" s="14"/>
    </row>
    <row r="107" spans="3:3" x14ac:dyDescent="0.25">
      <c r="C107" s="14"/>
    </row>
  </sheetData>
  <autoFilter ref="B1:X84" xr:uid="{00000000-0009-0000-0000-000000000000}">
    <sortState xmlns:xlrd2="http://schemas.microsoft.com/office/spreadsheetml/2017/richdata2" ref="B2:X84">
      <sortCondition ref="M1:M84"/>
    </sortState>
  </autoFilter>
  <mergeCells count="144">
    <mergeCell ref="A40:A41"/>
    <mergeCell ref="A45:A46"/>
    <mergeCell ref="A50:A76"/>
    <mergeCell ref="A77:A82"/>
    <mergeCell ref="A2:A3"/>
    <mergeCell ref="A7:A10"/>
    <mergeCell ref="A11:A12"/>
    <mergeCell ref="A13:A14"/>
    <mergeCell ref="A20:A21"/>
    <mergeCell ref="A25:A28"/>
    <mergeCell ref="A29:A30"/>
    <mergeCell ref="A32:A33"/>
    <mergeCell ref="A36:A38"/>
    <mergeCell ref="M32:M33"/>
    <mergeCell ref="N32:N33"/>
    <mergeCell ref="O32:O33"/>
    <mergeCell ref="Q32:Q33"/>
    <mergeCell ref="R32:R33"/>
    <mergeCell ref="T32:T33"/>
    <mergeCell ref="U32:U33"/>
    <mergeCell ref="V32:V33"/>
    <mergeCell ref="W32:W33"/>
    <mergeCell ref="Q29:Q30"/>
    <mergeCell ref="R29:R30"/>
    <mergeCell ref="S29:S30"/>
    <mergeCell ref="T29:T30"/>
    <mergeCell ref="U20:U21"/>
    <mergeCell ref="M13:M14"/>
    <mergeCell ref="U29:U30"/>
    <mergeCell ref="U25:U28"/>
    <mergeCell ref="T13:T14"/>
    <mergeCell ref="U13:U14"/>
    <mergeCell ref="Q13:Q14"/>
    <mergeCell ref="R13:R14"/>
    <mergeCell ref="S25:S28"/>
    <mergeCell ref="B13:B14"/>
    <mergeCell ref="N13:N14"/>
    <mergeCell ref="O13:O14"/>
    <mergeCell ref="S13:S14"/>
    <mergeCell ref="N7:N10"/>
    <mergeCell ref="O7:O10"/>
    <mergeCell ref="Q7:Q10"/>
    <mergeCell ref="M7:M10"/>
    <mergeCell ref="Q20:Q21"/>
    <mergeCell ref="R20:R21"/>
    <mergeCell ref="T2:T3"/>
    <mergeCell ref="U2:U3"/>
    <mergeCell ref="T7:T10"/>
    <mergeCell ref="U7:U10"/>
    <mergeCell ref="T11:T12"/>
    <mergeCell ref="U11:U12"/>
    <mergeCell ref="B7:B10"/>
    <mergeCell ref="B11:B12"/>
    <mergeCell ref="N11:N12"/>
    <mergeCell ref="O11:O12"/>
    <mergeCell ref="S11:S12"/>
    <mergeCell ref="R2:R3"/>
    <mergeCell ref="S2:S3"/>
    <mergeCell ref="R7:R10"/>
    <mergeCell ref="S7:S10"/>
    <mergeCell ref="N2:N3"/>
    <mergeCell ref="M2:M3"/>
    <mergeCell ref="O2:O3"/>
    <mergeCell ref="B2:B3"/>
    <mergeCell ref="Q2:Q3"/>
    <mergeCell ref="M11:M12"/>
    <mergeCell ref="Q11:Q12"/>
    <mergeCell ref="R11:R12"/>
    <mergeCell ref="N50:N76"/>
    <mergeCell ref="O50:O76"/>
    <mergeCell ref="Q50:Q76"/>
    <mergeCell ref="R50:R76"/>
    <mergeCell ref="O45:O46"/>
    <mergeCell ref="Q36:Q38"/>
    <mergeCell ref="Q40:Q41"/>
    <mergeCell ref="Q45:Q46"/>
    <mergeCell ref="R36:R38"/>
    <mergeCell ref="N36:N38"/>
    <mergeCell ref="N40:N41"/>
    <mergeCell ref="N45:N46"/>
    <mergeCell ref="O36:O38"/>
    <mergeCell ref="O40:O41"/>
    <mergeCell ref="U50:U76"/>
    <mergeCell ref="T77:T82"/>
    <mergeCell ref="U77:U82"/>
    <mergeCell ref="S36:S38"/>
    <mergeCell ref="S40:S41"/>
    <mergeCell ref="R45:R46"/>
    <mergeCell ref="S45:S46"/>
    <mergeCell ref="T45:T46"/>
    <mergeCell ref="U45:U46"/>
    <mergeCell ref="U40:U41"/>
    <mergeCell ref="T40:T41"/>
    <mergeCell ref="T36:T38"/>
    <mergeCell ref="U36:U38"/>
    <mergeCell ref="R77:R82"/>
    <mergeCell ref="M77:M82"/>
    <mergeCell ref="M20:M21"/>
    <mergeCell ref="N20:N21"/>
    <mergeCell ref="O20:O21"/>
    <mergeCell ref="S20:S21"/>
    <mergeCell ref="T20:T21"/>
    <mergeCell ref="M25:M28"/>
    <mergeCell ref="M29:M30"/>
    <mergeCell ref="M45:M46"/>
    <mergeCell ref="M40:M41"/>
    <mergeCell ref="M36:M38"/>
    <mergeCell ref="M50:M76"/>
    <mergeCell ref="N25:N28"/>
    <mergeCell ref="O25:O28"/>
    <mergeCell ref="Q25:Q28"/>
    <mergeCell ref="R25:R28"/>
    <mergeCell ref="T25:T28"/>
    <mergeCell ref="N29:N30"/>
    <mergeCell ref="O29:O30"/>
    <mergeCell ref="R40:R41"/>
    <mergeCell ref="T50:T76"/>
    <mergeCell ref="N77:N82"/>
    <mergeCell ref="O77:O82"/>
    <mergeCell ref="Q77:Q82"/>
    <mergeCell ref="W40:W41"/>
    <mergeCell ref="W45:W46"/>
    <mergeCell ref="W50:W76"/>
    <mergeCell ref="W77:W82"/>
    <mergeCell ref="W25:W28"/>
    <mergeCell ref="W2:W3"/>
    <mergeCell ref="W7:W10"/>
    <mergeCell ref="W11:W12"/>
    <mergeCell ref="V13:V14"/>
    <mergeCell ref="W20:W21"/>
    <mergeCell ref="W29:W30"/>
    <mergeCell ref="W36:W38"/>
    <mergeCell ref="W13:W14"/>
    <mergeCell ref="V40:V41"/>
    <mergeCell ref="V45:V46"/>
    <mergeCell ref="V50:V76"/>
    <mergeCell ref="V77:V82"/>
    <mergeCell ref="V2:V3"/>
    <mergeCell ref="V7:V10"/>
    <mergeCell ref="V11:V12"/>
    <mergeCell ref="V20:V21"/>
    <mergeCell ref="V25:V28"/>
    <mergeCell ref="V29:V30"/>
    <mergeCell ref="V36:V38"/>
  </mergeCells>
  <hyperlinks>
    <hyperlink ref="R40" r:id="rId1" xr:uid="{00000000-0004-0000-0000-000002000000}"/>
    <hyperlink ref="R23" r:id="rId2" xr:uid="{00000000-0004-0000-0000-000003000000}"/>
    <hyperlink ref="R24" r:id="rId3" xr:uid="{00000000-0004-0000-0000-000004000000}"/>
    <hyperlink ref="R29" r:id="rId4" display="J.Straussova@seznam.cz" xr:uid="{00000000-0004-0000-0000-000005000000}"/>
    <hyperlink ref="R49" r:id="rId5" xr:uid="{00000000-0004-0000-0000-000006000000}"/>
    <hyperlink ref="R44" r:id="rId6" display="jan.skp@seznam.cz" xr:uid="{2D46553F-C044-466D-8A1E-48F420AD098C}"/>
    <hyperlink ref="R25" r:id="rId7" xr:uid="{E1F93F17-09D2-4361-9F98-F2F42A429F63}"/>
    <hyperlink ref="R43" r:id="rId8" display="hacek@vdffree.cz" xr:uid="{62D19101-5765-431C-A3FC-4D3462B00FED}"/>
    <hyperlink ref="R19" r:id="rId9" xr:uid="{2AC0F363-A679-45A8-B898-6E21D3CA9B47}"/>
    <hyperlink ref="R5" r:id="rId10" xr:uid="{3A891993-05A3-44FC-8719-3553A9030B69}"/>
    <hyperlink ref="R18" r:id="rId11" xr:uid="{DFF8B2BF-C3C2-4DC7-9160-C7E28C4FE31C}"/>
    <hyperlink ref="R17" r:id="rId12" xr:uid="{24F3D7E1-C8DD-41F4-BD18-4579ABF5BF1F}"/>
    <hyperlink ref="R4" r:id="rId13" xr:uid="{BEA00824-4FF4-459A-A1F1-C45C4914C127}"/>
    <hyperlink ref="Q47" r:id="rId14" display="tel: +420  315 682 546" xr:uid="{123E34E9-4E3A-467D-8A45-8092062316BA}"/>
    <hyperlink ref="R83" r:id="rId15" xr:uid="{48F692EF-03C1-4B02-B8EA-9CC6BBEA672D}"/>
    <hyperlink ref="R22" r:id="rId16" xr:uid="{EBB77D52-EDD0-497A-833A-481487175AD5}"/>
  </hyperlinks>
  <pageMargins left="0.7" right="0.7" top="0.78740157499999996" bottom="0.78740157499999996" header="0.3" footer="0.3"/>
  <pageSetup paperSize="9" orientation="portrait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Žohová Anna</cp:lastModifiedBy>
  <dcterms:created xsi:type="dcterms:W3CDTF">2020-03-12T09:10:01Z</dcterms:created>
  <dcterms:modified xsi:type="dcterms:W3CDTF">2021-04-28T13:52:24Z</dcterms:modified>
</cp:coreProperties>
</file>